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890" yWindow="-210" windowWidth="15195" windowHeight="11760" tabRatio="438"/>
  </bookViews>
  <sheets>
    <sheet name="Interest Calculation Estimator" sheetId="6" r:id="rId1"/>
    <sheet name="Interest Calculation" sheetId="3" state="hidden" r:id="rId2"/>
    <sheet name="Overpay Form" sheetId="4" state="hidden" r:id="rId3"/>
    <sheet name="Interest Periods" sheetId="5" r:id="rId4"/>
    <sheet name="For Demands Before 10-01-2004" sheetId="9" r:id="rId5"/>
    <sheet name="How Interest is Calculated" sheetId="8" state="hidden" r:id="rId6"/>
  </sheets>
  <definedNames>
    <definedName name="Location">'Interest Calculation'!$A$9:$A$14</definedName>
    <definedName name="Payee">'Interest Calculation'!$A$40:$A$46</definedName>
    <definedName name="_xlnm.Print_Area" localSheetId="4">'For Demands Before 10-01-2004'!$A:$D</definedName>
    <definedName name="_xlnm.Print_Area" localSheetId="0">'Interest Calculation Estimator'!$A:$D</definedName>
    <definedName name="_xlnm.Print_Area" localSheetId="3">'Interest Periods'!$A:$K</definedName>
    <definedName name="_xlnm.Print_Titles" localSheetId="3">'Interest Periods'!$1:$5</definedName>
    <definedName name="Reason">'Interest Calculation'!$A$17:$A$36</definedName>
    <definedName name="Sender">'Interest Calculation'!$C$9:$C$11</definedName>
    <definedName name="yesna">'Interest Calculation'!$D$9:$D$10</definedName>
    <definedName name="YesNo">'Interest Calculation'!$B$9:$B$10</definedName>
    <definedName name="Z_263DECB5_95A7_41F0_ACB4_B2B12AC6379B_.wvu.PrintArea" localSheetId="4" hidden="1">'For Demands Before 10-01-2004'!$A$1:$D$41</definedName>
    <definedName name="Z_263DECB5_95A7_41F0_ACB4_B2B12AC6379B_.wvu.PrintArea" localSheetId="0" hidden="1">'Interest Calculation Estimator'!$A$2:$D$42</definedName>
    <definedName name="Z_263DECB5_95A7_41F0_ACB4_B2B12AC6379B_.wvu.PrintArea" localSheetId="3" hidden="1">'Interest Periods'!$A$1:$K$17</definedName>
  </definedNames>
  <calcPr calcId="145621"/>
  <customWorkbookViews>
    <customWorkbookView name="Reader" guid="{263DECB5-95A7-41F0-ACB4-B2B12AC6379B}" maximized="1" xWindow="1" yWindow="1" windowWidth="1680" windowHeight="859" activeSheetId="8"/>
  </customWorkbookViews>
</workbook>
</file>

<file path=xl/calcChain.xml><?xml version="1.0" encoding="utf-8"?>
<calcChain xmlns="http://schemas.openxmlformats.org/spreadsheetml/2006/main">
  <c r="D8" i="6" l="1"/>
  <c r="A6" i="5" l="1"/>
  <c r="B6" i="5" s="1"/>
  <c r="A19" i="9"/>
  <c r="A20" i="9" s="1"/>
  <c r="D7" i="9"/>
  <c r="L1" i="9"/>
  <c r="L2" i="9" s="1"/>
  <c r="A20" i="6"/>
  <c r="L20" i="6" s="1"/>
  <c r="M20" i="6" s="1"/>
  <c r="B20" i="6" s="1"/>
  <c r="L2" i="6"/>
  <c r="L3" i="6" s="1"/>
  <c r="B14" i="6" s="1"/>
  <c r="C14" i="6" s="1"/>
  <c r="M11" i="3"/>
  <c r="M12" i="3" s="1"/>
  <c r="I11" i="3"/>
  <c r="F5" i="3"/>
  <c r="F6" i="3" s="1"/>
  <c r="B5" i="3"/>
  <c r="D5" i="3" s="1"/>
  <c r="M5" i="3"/>
  <c r="M6" i="3" s="1"/>
  <c r="I5" i="3"/>
  <c r="T5" i="3"/>
  <c r="T6" i="3" s="1"/>
  <c r="P5" i="3"/>
  <c r="R5" i="3" s="1"/>
  <c r="A51" i="3"/>
  <c r="A52" i="3"/>
  <c r="A53" i="3"/>
  <c r="A54" i="3"/>
  <c r="A55" i="3"/>
  <c r="A56" i="3"/>
  <c r="A57" i="3"/>
  <c r="A58" i="3"/>
  <c r="A59" i="3"/>
  <c r="A60" i="3"/>
  <c r="A61" i="3"/>
  <c r="A62" i="3"/>
  <c r="A63" i="3"/>
  <c r="A64" i="3"/>
  <c r="K11" i="3"/>
  <c r="K5" i="3"/>
  <c r="A21" i="6" l="1"/>
  <c r="A7" i="5"/>
  <c r="B7" i="5" s="1"/>
  <c r="A21" i="9"/>
  <c r="L20" i="9"/>
  <c r="M20" i="9" s="1"/>
  <c r="B20" i="9" s="1"/>
  <c r="C20" i="9" s="1"/>
  <c r="C20" i="6"/>
  <c r="L19" i="9"/>
  <c r="M19" i="9" s="1"/>
  <c r="B19" i="9" s="1"/>
  <c r="C19" i="9" s="1"/>
  <c r="B13" i="9"/>
  <c r="C13" i="9" s="1"/>
  <c r="A8" i="5" l="1"/>
  <c r="A9" i="5" s="1"/>
  <c r="L21" i="6"/>
  <c r="M21" i="6" s="1"/>
  <c r="A22" i="6"/>
  <c r="A22" i="9"/>
  <c r="L21" i="9"/>
  <c r="M21" i="9" s="1"/>
  <c r="B21" i="9" s="1"/>
  <c r="C21" i="9" s="1"/>
  <c r="B21" i="6" l="1"/>
  <c r="C21" i="6" s="1"/>
  <c r="B8" i="5"/>
  <c r="A23" i="6"/>
  <c r="L22" i="6"/>
  <c r="M22" i="6" s="1"/>
  <c r="A23" i="9"/>
  <c r="L22" i="9"/>
  <c r="M22" i="9" s="1"/>
  <c r="B22" i="9" s="1"/>
  <c r="C22" i="9" s="1"/>
  <c r="B9" i="5"/>
  <c r="A10" i="5"/>
  <c r="B22" i="6" l="1"/>
  <c r="C22" i="6" s="1"/>
  <c r="A24" i="6"/>
  <c r="L23" i="6"/>
  <c r="M23" i="6" s="1"/>
  <c r="A11" i="5"/>
  <c r="B10" i="5"/>
  <c r="A24" i="9"/>
  <c r="L23" i="9"/>
  <c r="M23" i="9" s="1"/>
  <c r="B23" i="9" s="1"/>
  <c r="C23" i="9" s="1"/>
  <c r="B23" i="6" l="1"/>
  <c r="C23" i="6" s="1"/>
  <c r="A25" i="6"/>
  <c r="L24" i="6"/>
  <c r="M24" i="6" s="1"/>
  <c r="L24" i="9"/>
  <c r="M24" i="9" s="1"/>
  <c r="B24" i="9" s="1"/>
  <c r="C24" i="9" s="1"/>
  <c r="A25" i="9"/>
  <c r="A12" i="5"/>
  <c r="B11" i="5"/>
  <c r="B24" i="6" l="1"/>
  <c r="C24" i="6" s="1"/>
  <c r="A26" i="6"/>
  <c r="L25" i="6"/>
  <c r="M25" i="6" s="1"/>
  <c r="A26" i="9"/>
  <c r="L25" i="9"/>
  <c r="M25" i="9" s="1"/>
  <c r="B25" i="9" s="1"/>
  <c r="C25" i="9" s="1"/>
  <c r="B12" i="5"/>
  <c r="A13" i="5"/>
  <c r="B25" i="6" l="1"/>
  <c r="C25" i="6" s="1"/>
  <c r="L26" i="6"/>
  <c r="M26" i="6" s="1"/>
  <c r="A27" i="6"/>
  <c r="A14" i="5"/>
  <c r="B13" i="5"/>
  <c r="L26" i="9"/>
  <c r="M26" i="9" s="1"/>
  <c r="B26" i="9" s="1"/>
  <c r="C26" i="9" s="1"/>
  <c r="A27" i="9"/>
  <c r="B26" i="6" l="1"/>
  <c r="C26" i="6" s="1"/>
  <c r="A28" i="6"/>
  <c r="L27" i="6"/>
  <c r="M27" i="6" s="1"/>
  <c r="A28" i="9"/>
  <c r="L27" i="9"/>
  <c r="M27" i="9" s="1"/>
  <c r="B27" i="9" s="1"/>
  <c r="C27" i="9" s="1"/>
  <c r="B14" i="5"/>
  <c r="A15" i="5"/>
  <c r="B27" i="6" l="1"/>
  <c r="C27" i="6" s="1"/>
  <c r="A29" i="6"/>
  <c r="L28" i="6"/>
  <c r="M28" i="6" s="1"/>
  <c r="A29" i="9"/>
  <c r="L28" i="9"/>
  <c r="M28" i="9" s="1"/>
  <c r="B28" i="9" s="1"/>
  <c r="C28" i="9" s="1"/>
  <c r="B15" i="5"/>
  <c r="A16" i="5"/>
  <c r="B28" i="6" l="1"/>
  <c r="C28" i="6" s="1"/>
  <c r="A30" i="6"/>
  <c r="L29" i="6"/>
  <c r="M29" i="6" s="1"/>
  <c r="B16" i="5"/>
  <c r="A17" i="5"/>
  <c r="A30" i="9"/>
  <c r="L29" i="9"/>
  <c r="M29" i="9" s="1"/>
  <c r="B29" i="9" s="1"/>
  <c r="C29" i="9" s="1"/>
  <c r="B29" i="6" l="1"/>
  <c r="C29" i="6" s="1"/>
  <c r="A31" i="6"/>
  <c r="L30" i="6"/>
  <c r="M30" i="6" s="1"/>
  <c r="A31" i="9"/>
  <c r="L30" i="9"/>
  <c r="M30" i="9" s="1"/>
  <c r="B30" i="9" s="1"/>
  <c r="C30" i="9" s="1"/>
  <c r="B17" i="5"/>
  <c r="D6" i="5"/>
  <c r="B30" i="6" l="1"/>
  <c r="C30" i="6" s="1"/>
  <c r="A32" i="6"/>
  <c r="L31" i="6"/>
  <c r="M31" i="6" s="1"/>
  <c r="A32" i="9"/>
  <c r="L31" i="9"/>
  <c r="M31" i="9" s="1"/>
  <c r="B31" i="9" s="1"/>
  <c r="C31" i="9" s="1"/>
  <c r="E6" i="5"/>
  <c r="D7" i="5"/>
  <c r="B31" i="6" l="1"/>
  <c r="C31" i="6" s="1"/>
  <c r="A33" i="6"/>
  <c r="L32" i="6"/>
  <c r="M32" i="6" s="1"/>
  <c r="E7" i="5"/>
  <c r="D8" i="5"/>
  <c r="A33" i="9"/>
  <c r="L32" i="9"/>
  <c r="M32" i="9" s="1"/>
  <c r="B32" i="9" s="1"/>
  <c r="C32" i="9" s="1"/>
  <c r="B32" i="6" l="1"/>
  <c r="C32" i="6" s="1"/>
  <c r="L33" i="6"/>
  <c r="M33" i="6" s="1"/>
  <c r="A34" i="6"/>
  <c r="E8" i="5"/>
  <c r="D9" i="5"/>
  <c r="E9" i="5" s="1"/>
  <c r="A34" i="9"/>
  <c r="L33" i="9"/>
  <c r="M33" i="9" s="1"/>
  <c r="B33" i="9" s="1"/>
  <c r="C33" i="9" s="1"/>
  <c r="B33" i="6" l="1"/>
  <c r="C33" i="6" s="1"/>
  <c r="A35" i="6"/>
  <c r="L34" i="6"/>
  <c r="M34" i="6" s="1"/>
  <c r="L34" i="9"/>
  <c r="M34" i="9" s="1"/>
  <c r="B34" i="9" s="1"/>
  <c r="C34" i="9" s="1"/>
  <c r="A35" i="9"/>
  <c r="D10" i="5"/>
  <c r="B34" i="6" l="1"/>
  <c r="C34" i="6" s="1"/>
  <c r="A36" i="6"/>
  <c r="L35" i="6"/>
  <c r="M35" i="6" s="1"/>
  <c r="A36" i="9"/>
  <c r="L35" i="9"/>
  <c r="M35" i="9" s="1"/>
  <c r="B35" i="9" s="1"/>
  <c r="C35" i="9" s="1"/>
  <c r="E10" i="5"/>
  <c r="D11" i="5"/>
  <c r="B35" i="6" l="1"/>
  <c r="C35" i="6" s="1"/>
  <c r="L36" i="6"/>
  <c r="M36" i="6" s="1"/>
  <c r="A37" i="6"/>
  <c r="E11" i="5"/>
  <c r="D12" i="5"/>
  <c r="A37" i="9"/>
  <c r="L36" i="9"/>
  <c r="M36" i="9" s="1"/>
  <c r="B36" i="9" s="1"/>
  <c r="C36" i="9" s="1"/>
  <c r="B36" i="6" l="1"/>
  <c r="C36" i="6" s="1"/>
  <c r="A38" i="6"/>
  <c r="L37" i="6"/>
  <c r="M37" i="6" s="1"/>
  <c r="A38" i="9"/>
  <c r="L37" i="9"/>
  <c r="M37" i="9" s="1"/>
  <c r="B37" i="9" s="1"/>
  <c r="C37" i="9" s="1"/>
  <c r="E12" i="5"/>
  <c r="D13" i="5"/>
  <c r="B37" i="6" l="1"/>
  <c r="C37" i="6" s="1"/>
  <c r="L38" i="6"/>
  <c r="M38" i="6" s="1"/>
  <c r="A39" i="6"/>
  <c r="E13" i="5"/>
  <c r="D14" i="5"/>
  <c r="A39" i="9"/>
  <c r="L38" i="9"/>
  <c r="M38" i="9" s="1"/>
  <c r="B38" i="9" s="1"/>
  <c r="C38" i="9" s="1"/>
  <c r="B38" i="6" l="1"/>
  <c r="C38" i="6" s="1"/>
  <c r="A40" i="6"/>
  <c r="L39" i="6"/>
  <c r="M39" i="6" s="1"/>
  <c r="E14" i="5"/>
  <c r="D15" i="5"/>
  <c r="A40" i="9"/>
  <c r="L39" i="9"/>
  <c r="M39" i="9" s="1"/>
  <c r="B39" i="9" s="1"/>
  <c r="C39" i="9" s="1"/>
  <c r="B39" i="6" l="1"/>
  <c r="C39" i="6" s="1"/>
  <c r="A41" i="6"/>
  <c r="L40" i="6"/>
  <c r="M40" i="6" s="1"/>
  <c r="D16" i="5"/>
  <c r="E15" i="5"/>
  <c r="A41" i="9"/>
  <c r="L40" i="9"/>
  <c r="M40" i="9" s="1"/>
  <c r="B40" i="9" s="1"/>
  <c r="C40" i="9" s="1"/>
  <c r="B40" i="6" l="1"/>
  <c r="C40" i="6" s="1"/>
  <c r="L41" i="6"/>
  <c r="M41" i="6" s="1"/>
  <c r="A42" i="6"/>
  <c r="A42" i="9"/>
  <c r="L41" i="9"/>
  <c r="M41" i="9" s="1"/>
  <c r="B41" i="9" s="1"/>
  <c r="C41" i="9" s="1"/>
  <c r="D17" i="5"/>
  <c r="E16" i="5"/>
  <c r="B41" i="6" l="1"/>
  <c r="C41" i="6" s="1"/>
  <c r="A43" i="6"/>
  <c r="L42" i="6"/>
  <c r="M42" i="6" s="1"/>
  <c r="G6" i="5"/>
  <c r="E17" i="5"/>
  <c r="A43" i="9"/>
  <c r="L42" i="9"/>
  <c r="M42" i="9" s="1"/>
  <c r="B42" i="9" s="1"/>
  <c r="C42" i="9" s="1"/>
  <c r="B42" i="6" l="1"/>
  <c r="C42" i="6" s="1"/>
  <c r="L43" i="6"/>
  <c r="M43" i="6" s="1"/>
  <c r="A44" i="6"/>
  <c r="L43" i="9"/>
  <c r="M43" i="9" s="1"/>
  <c r="B43" i="9" s="1"/>
  <c r="C43" i="9" s="1"/>
  <c r="A44" i="9"/>
  <c r="G7" i="5"/>
  <c r="H6" i="5"/>
  <c r="B43" i="6" l="1"/>
  <c r="C43" i="6" s="1"/>
  <c r="L44" i="6"/>
  <c r="M44" i="6" s="1"/>
  <c r="A45" i="6"/>
  <c r="G8" i="5"/>
  <c r="H7" i="5"/>
  <c r="L44" i="9"/>
  <c r="M44" i="9" s="1"/>
  <c r="B44" i="9" s="1"/>
  <c r="C44" i="9" s="1"/>
  <c r="A45" i="9"/>
  <c r="B44" i="6" l="1"/>
  <c r="C44" i="6" s="1"/>
  <c r="A46" i="6"/>
  <c r="L45" i="6"/>
  <c r="M45" i="6" s="1"/>
  <c r="L45" i="9"/>
  <c r="M45" i="9" s="1"/>
  <c r="B45" i="9" s="1"/>
  <c r="C45" i="9" s="1"/>
  <c r="A46" i="9"/>
  <c r="G9" i="5"/>
  <c r="H8" i="5"/>
  <c r="B45" i="6" l="1"/>
  <c r="C45" i="6" s="1"/>
  <c r="A47" i="6"/>
  <c r="L46" i="6"/>
  <c r="M46" i="6" s="1"/>
  <c r="G10" i="5"/>
  <c r="H9" i="5"/>
  <c r="L46" i="9"/>
  <c r="M46" i="9" s="1"/>
  <c r="B46" i="9" s="1"/>
  <c r="C46" i="9" s="1"/>
  <c r="A47" i="9"/>
  <c r="B46" i="6" l="1"/>
  <c r="C46" i="6" s="1"/>
  <c r="A48" i="6"/>
  <c r="L47" i="6"/>
  <c r="M47" i="6" s="1"/>
  <c r="L47" i="9"/>
  <c r="M47" i="9" s="1"/>
  <c r="B47" i="9" s="1"/>
  <c r="C47" i="9" s="1"/>
  <c r="A48" i="9"/>
  <c r="G11" i="5"/>
  <c r="H10" i="5"/>
  <c r="B47" i="6" l="1"/>
  <c r="C47" i="6" s="1"/>
  <c r="L48" i="6"/>
  <c r="M48" i="6" s="1"/>
  <c r="A49" i="6"/>
  <c r="H11" i="5"/>
  <c r="G12" i="5"/>
  <c r="A49" i="9"/>
  <c r="L48" i="9"/>
  <c r="M48" i="9" s="1"/>
  <c r="B48" i="9" s="1"/>
  <c r="C48" i="9" s="1"/>
  <c r="B48" i="6" l="1"/>
  <c r="C48" i="6" s="1"/>
  <c r="L49" i="6"/>
  <c r="M49" i="6" s="1"/>
  <c r="A50" i="6"/>
  <c r="G13" i="5"/>
  <c r="H12" i="5"/>
  <c r="L49" i="9"/>
  <c r="M49" i="9" s="1"/>
  <c r="B49" i="9" s="1"/>
  <c r="C49" i="9" s="1"/>
  <c r="A50" i="9"/>
  <c r="B49" i="6" l="1"/>
  <c r="C49" i="6" s="1"/>
  <c r="L50" i="6"/>
  <c r="M50" i="6" s="1"/>
  <c r="A51" i="6"/>
  <c r="L50" i="9"/>
  <c r="M50" i="9" s="1"/>
  <c r="B50" i="9" s="1"/>
  <c r="C50" i="9" s="1"/>
  <c r="A51" i="9"/>
  <c r="G14" i="5"/>
  <c r="H13" i="5"/>
  <c r="B50" i="6" l="1"/>
  <c r="C50" i="6" s="1"/>
  <c r="L51" i="6"/>
  <c r="M51" i="6" s="1"/>
  <c r="A52" i="6"/>
  <c r="G15" i="5"/>
  <c r="H14" i="5"/>
  <c r="A52" i="9"/>
  <c r="L51" i="9"/>
  <c r="M51" i="9" s="1"/>
  <c r="B51" i="9" s="1"/>
  <c r="C51" i="9" s="1"/>
  <c r="B51" i="6" l="1"/>
  <c r="C51" i="6" s="1"/>
  <c r="L52" i="6"/>
  <c r="M52" i="6" s="1"/>
  <c r="A53" i="6"/>
  <c r="L52" i="9"/>
  <c r="M52" i="9" s="1"/>
  <c r="B52" i="9" s="1"/>
  <c r="C52" i="9" s="1"/>
  <c r="A53" i="9"/>
  <c r="G16" i="5"/>
  <c r="H15" i="5"/>
  <c r="B52" i="6" l="1"/>
  <c r="C52" i="6" s="1"/>
  <c r="L53" i="6"/>
  <c r="M53" i="6" s="1"/>
  <c r="A54" i="6"/>
  <c r="L53" i="9"/>
  <c r="M53" i="9" s="1"/>
  <c r="B53" i="9" s="1"/>
  <c r="C53" i="9" s="1"/>
  <c r="A54" i="9"/>
  <c r="G17" i="5"/>
  <c r="H16" i="5"/>
  <c r="B53" i="6" l="1"/>
  <c r="C53" i="6" s="1"/>
  <c r="L54" i="6"/>
  <c r="M54" i="6" s="1"/>
  <c r="A55" i="6"/>
  <c r="J6" i="5"/>
  <c r="H17" i="5"/>
  <c r="L54" i="9"/>
  <c r="M54" i="9" s="1"/>
  <c r="B54" i="9" s="1"/>
  <c r="C54" i="9" s="1"/>
  <c r="A55" i="9"/>
  <c r="B54" i="6" l="1"/>
  <c r="C54" i="6" s="1"/>
  <c r="L55" i="6"/>
  <c r="M55" i="6" s="1"/>
  <c r="A56" i="6"/>
  <c r="K6" i="5"/>
  <c r="J7" i="5"/>
  <c r="L55" i="9"/>
  <c r="M55" i="9" s="1"/>
  <c r="B55" i="9" s="1"/>
  <c r="C55" i="9" s="1"/>
  <c r="A56" i="9"/>
  <c r="B55" i="6" l="1"/>
  <c r="C55" i="6" s="1"/>
  <c r="A57" i="6"/>
  <c r="L56" i="6"/>
  <c r="M56" i="6" s="1"/>
  <c r="L56" i="9"/>
  <c r="M56" i="9" s="1"/>
  <c r="B56" i="9" s="1"/>
  <c r="C56" i="9" s="1"/>
  <c r="A57" i="9"/>
  <c r="J8" i="5"/>
  <c r="K7" i="5"/>
  <c r="B56" i="6" l="1"/>
  <c r="C56" i="6" s="1"/>
  <c r="A58" i="6"/>
  <c r="L57" i="6"/>
  <c r="M57" i="6" s="1"/>
  <c r="A58" i="9"/>
  <c r="L57" i="9"/>
  <c r="M57" i="9" s="1"/>
  <c r="B57" i="9" s="1"/>
  <c r="C57" i="9" s="1"/>
  <c r="J9" i="5"/>
  <c r="K8" i="5"/>
  <c r="B57" i="6" l="1"/>
  <c r="C57" i="6" s="1"/>
  <c r="L58" i="6"/>
  <c r="M58" i="6" s="1"/>
  <c r="A59" i="6"/>
  <c r="J10" i="5"/>
  <c r="K9" i="5"/>
  <c r="A59" i="9"/>
  <c r="L58" i="9"/>
  <c r="M58" i="9" s="1"/>
  <c r="B58" i="9" s="1"/>
  <c r="C58" i="9" s="1"/>
  <c r="B58" i="6" l="1"/>
  <c r="C58" i="6" s="1"/>
  <c r="L59" i="6"/>
  <c r="M59" i="6" s="1"/>
  <c r="A60" i="6"/>
  <c r="L59" i="9"/>
  <c r="M59" i="9" s="1"/>
  <c r="B59" i="9" s="1"/>
  <c r="C59" i="9" s="1"/>
  <c r="A60" i="9"/>
  <c r="J11" i="5"/>
  <c r="K10" i="5"/>
  <c r="B59" i="6" l="1"/>
  <c r="C59" i="6" s="1"/>
  <c r="L60" i="6"/>
  <c r="M60" i="6" s="1"/>
  <c r="A61" i="6"/>
  <c r="J12" i="5"/>
  <c r="K11" i="5"/>
  <c r="L60" i="9"/>
  <c r="M60" i="9" s="1"/>
  <c r="B60" i="9" s="1"/>
  <c r="C60" i="9" s="1"/>
  <c r="A61" i="9"/>
  <c r="B60" i="6" l="1"/>
  <c r="C60" i="6" s="1"/>
  <c r="A62" i="6"/>
  <c r="L61" i="6"/>
  <c r="M61" i="6" s="1"/>
  <c r="L61" i="9"/>
  <c r="M61" i="9" s="1"/>
  <c r="B61" i="9" s="1"/>
  <c r="C61" i="9" s="1"/>
  <c r="A62" i="9"/>
  <c r="J13" i="5"/>
  <c r="K12" i="5"/>
  <c r="B61" i="6" l="1"/>
  <c r="C61" i="6" s="1"/>
  <c r="L62" i="6"/>
  <c r="M62" i="6" s="1"/>
  <c r="A63" i="6"/>
  <c r="L63" i="6" s="1"/>
  <c r="M63" i="6" s="1"/>
  <c r="J14" i="5"/>
  <c r="K13" i="5"/>
  <c r="L62" i="9"/>
  <c r="M62" i="9" s="1"/>
  <c r="B62" i="9" s="1"/>
  <c r="C62" i="9" s="1"/>
  <c r="A63" i="9"/>
  <c r="B63" i="6" l="1"/>
  <c r="C63" i="6" s="1"/>
  <c r="B62" i="6"/>
  <c r="C62" i="6" s="1"/>
  <c r="A64" i="9"/>
  <c r="L64" i="9" s="1"/>
  <c r="M64" i="9" s="1"/>
  <c r="B64" i="9" s="1"/>
  <c r="C64" i="9" s="1"/>
  <c r="L63" i="9"/>
  <c r="M63" i="9" s="1"/>
  <c r="B63" i="9" s="1"/>
  <c r="C63" i="9" s="1"/>
  <c r="K14" i="5"/>
  <c r="J15" i="5"/>
  <c r="J16" i="5" l="1"/>
  <c r="K15" i="5"/>
  <c r="J17" i="5" l="1"/>
  <c r="K17" i="5" s="1"/>
  <c r="K16" i="5"/>
</calcChain>
</file>

<file path=xl/sharedStrings.xml><?xml version="1.0" encoding="utf-8"?>
<sst xmlns="http://schemas.openxmlformats.org/spreadsheetml/2006/main" count="161" uniqueCount="138">
  <si>
    <t>Check 1</t>
  </si>
  <si>
    <t>Check 2</t>
  </si>
  <si>
    <t>Beneficiary</t>
  </si>
  <si>
    <t>Attorney</t>
  </si>
  <si>
    <t>Accrued Interest</t>
  </si>
  <si>
    <t>Requestor:</t>
  </si>
  <si>
    <t>Date of Request:</t>
  </si>
  <si>
    <t>Case ID:</t>
  </si>
  <si>
    <t>HICN:</t>
  </si>
  <si>
    <t>Beneficiary Name:</t>
  </si>
  <si>
    <t>NYC</t>
  </si>
  <si>
    <t>SYR</t>
  </si>
  <si>
    <t>BHM</t>
  </si>
  <si>
    <t>JAN</t>
  </si>
  <si>
    <t>ABQ</t>
  </si>
  <si>
    <t>OKC</t>
  </si>
  <si>
    <t>Yes</t>
  </si>
  <si>
    <t>No</t>
  </si>
  <si>
    <t>Overpayment Check Request Form</t>
  </si>
  <si>
    <t>Instructions:  Refer to Standard Operating Procedure for detailed requirements.</t>
  </si>
  <si>
    <t>Originating Location:</t>
  </si>
  <si>
    <t>iVault DCN:</t>
  </si>
  <si>
    <t>Issue Refund to</t>
  </si>
  <si>
    <t>Payee:</t>
  </si>
  <si>
    <t>Street Address:</t>
  </si>
  <si>
    <t>City, State, Zip</t>
  </si>
  <si>
    <t>Debtor Check Number:</t>
  </si>
  <si>
    <t>Date of Check:</t>
  </si>
  <si>
    <t>Three Party Check:</t>
  </si>
  <si>
    <t>Full Amount of Check:</t>
  </si>
  <si>
    <t>Demand Amount:</t>
  </si>
  <si>
    <t>Refund Amount Due:</t>
  </si>
  <si>
    <t>Check 3</t>
  </si>
  <si>
    <t>Insurance</t>
  </si>
  <si>
    <t>None of the above statements are correct.</t>
  </si>
  <si>
    <t>N/A</t>
  </si>
  <si>
    <t>Duplicate payment received.</t>
  </si>
  <si>
    <t>HIGLAS</t>
  </si>
  <si>
    <t>Other</t>
  </si>
  <si>
    <t>Payee is the Beneficiary and the attorney to be mailed to the attorney's address.</t>
  </si>
  <si>
    <t>Discuss the proper payee with your Team Lead.</t>
  </si>
  <si>
    <t>Payee is the beneficiary and mailed to the beneficiary's address located in the CWF.</t>
  </si>
  <si>
    <t>Payee is the beneficiary in c/o of the attorney and mailed to the attorney's address.</t>
  </si>
  <si>
    <t>Payee is the beneficiary and the attorney to be mailed to the attorney's address.</t>
  </si>
  <si>
    <t>Payee is the estate of the beneficiary and the attorney to be mailed to the attorney's address.</t>
  </si>
  <si>
    <t>Payee is the beneficiary to be mailed to the beneficiary's address located in the CWF.</t>
  </si>
  <si>
    <t>Payee is the estate of the beneficiary to be mailed to the beneficiary's address located in the CWF.</t>
  </si>
  <si>
    <t>Payee is the estate of the beneficiary and mailed to the beneficiary's address located in the CWF.</t>
  </si>
  <si>
    <t>Payee is the estate of the Beneficiary and the attorney to be mailed to the attorney's address.</t>
  </si>
  <si>
    <t>Check received from the attorney and is payable to the beneficiary, attorney and Medicare.</t>
  </si>
  <si>
    <r>
      <t xml:space="preserve">Check received from the attorney and is payable to MSPRC Only or is issued from an account that is titled Trust Account, Client Claims, Client Funds, Escrow Account or similar name and we </t>
    </r>
    <r>
      <rPr>
        <b/>
        <sz val="10"/>
        <rFont val="Arial"/>
        <family val="2"/>
      </rPr>
      <t>have not</t>
    </r>
    <r>
      <rPr>
        <sz val="10"/>
        <rFont val="Arial"/>
        <family val="2"/>
      </rPr>
      <t xml:space="preserve"> received specific instructions from the beneficiary or the attorney.</t>
    </r>
  </si>
  <si>
    <t>Check received from the attorney and is payable to MSPRC Only or is issued from an account that is titled Trust Account, Client Claims, Client Funds, Escrow Account or similar name and we have documented instructions from the beneficiary or the attorney.</t>
  </si>
  <si>
    <t>Check received from an insurance company and it relates only for medical expenses (no fault)?</t>
  </si>
  <si>
    <t>Check received from an insurance company and is for the full amount of settlement and no attorney was attained by the beneficiary?</t>
  </si>
  <si>
    <t>Check received from an insurance company and is for the full amount of the settlement and an attorney was retained by the beneficiary?</t>
  </si>
  <si>
    <t>Payee is the estate of the beneficiary in c/o of the attorney and mailed to the attorney's address.  Please indicate the DCN of the documented instructions in the comment section.</t>
  </si>
  <si>
    <t>Payee is the estate of the beneficiary and mailed to the beneficiary's address located in the CWF or the legal representative of the beneficiary.</t>
  </si>
  <si>
    <t>Appeal</t>
  </si>
  <si>
    <t>Check sent in error</t>
  </si>
  <si>
    <t>Compromise</t>
  </si>
  <si>
    <t>Duplicate Primary Payment</t>
  </si>
  <si>
    <t>Prepayment for records copy</t>
  </si>
  <si>
    <t>Treasury Collection</t>
  </si>
  <si>
    <t>Waiver</t>
  </si>
  <si>
    <t>Waiver of Interest</t>
  </si>
  <si>
    <t>3 party check/check amount exceeded demand</t>
  </si>
  <si>
    <t>3 party check/Medicare had no interest in case</t>
  </si>
  <si>
    <t>3 party check/duplicate payment received</t>
  </si>
  <si>
    <t>3 party check/Appeal</t>
  </si>
  <si>
    <t>3 party check/Waiver</t>
  </si>
  <si>
    <t>3 party check/Compromise</t>
  </si>
  <si>
    <t>3 party check/Waiver of Interest</t>
  </si>
  <si>
    <t>Check amount exceeded the demand.</t>
  </si>
  <si>
    <t>Medicare had no interest in the case, full refund due.</t>
  </si>
  <si>
    <t xml:space="preserve">1st day </t>
  </si>
  <si>
    <t>last day</t>
  </si>
  <si>
    <t>Adjustment</t>
  </si>
  <si>
    <t>Date of Determination
(Date of MSPRC Demand Letter)</t>
  </si>
  <si>
    <t>Principal Amount</t>
  </si>
  <si>
    <t>Interest Rate at Time of Demand</t>
  </si>
  <si>
    <t>Monthly Interest Accrual</t>
  </si>
  <si>
    <t>Interest Due as of Date Paid to Medicare</t>
  </si>
  <si>
    <t>Total Principal + Interest Due as of Date Paid to Medicare</t>
  </si>
  <si>
    <t>Interest + Principal</t>
  </si>
  <si>
    <t>INTEREST PERIODS</t>
  </si>
  <si>
    <t>Shows up to 48 months from Demand Date</t>
  </si>
  <si>
    <t>Date Refund Paid to Medicare (or Interest Accrued-thru Date)</t>
  </si>
  <si>
    <t>How Interest Is Calculated</t>
  </si>
  <si>
    <t xml:space="preserve">Debtors are allowed a 60-day grace period, including the date of the demand letter, to repay </t>
  </si>
  <si>
    <t xml:space="preserve">Medicare for services for which they should have paid primary.  The date of the recovery </t>
  </si>
  <si>
    <t>demand letter (not the day after) is the first day of the first 30-day period.</t>
  </si>
  <si>
    <t xml:space="preserve">Interest assessed is computed as simple interest based on a 360-day calendar year, which is </t>
  </si>
  <si>
    <t>twelve (12) 30-day periods.</t>
  </si>
  <si>
    <r>
      <t xml:space="preserve">Principal </t>
    </r>
    <r>
      <rPr>
        <i/>
        <sz val="12"/>
        <rFont val="Cambria"/>
        <family val="1"/>
      </rPr>
      <t>times</t>
    </r>
    <r>
      <rPr>
        <sz val="12"/>
        <rFont val="Arial"/>
        <family val="2"/>
      </rPr>
      <t xml:space="preserve"> the interest rate at the time the demand was issued = interest for the year.</t>
    </r>
  </si>
  <si>
    <r>
      <t xml:space="preserve">Interest for the year </t>
    </r>
    <r>
      <rPr>
        <i/>
        <sz val="12"/>
        <rFont val="Cambria"/>
        <family val="1"/>
      </rPr>
      <t>divided by</t>
    </r>
    <r>
      <rPr>
        <sz val="12"/>
        <rFont val="Arial"/>
        <family val="2"/>
      </rPr>
      <t xml:space="preserve"> 12 = interest per 30-day period.</t>
    </r>
  </si>
  <si>
    <r>
      <t xml:space="preserve">Interest per 30-day period </t>
    </r>
    <r>
      <rPr>
        <i/>
        <sz val="12"/>
        <rFont val="Cambria"/>
        <family val="1"/>
      </rPr>
      <t>times</t>
    </r>
    <r>
      <rPr>
        <sz val="12"/>
        <rFont val="Arial"/>
        <family val="2"/>
      </rPr>
      <t xml:space="preserve"> the number of 30-day periods delinquent = interest accrued.</t>
    </r>
  </si>
  <si>
    <t xml:space="preserve">Interest is assessed in 30-day periods.  Interest is owed when the debt is not fully paid on or </t>
  </si>
  <si>
    <r>
      <t xml:space="preserve">before 60 days from the date of demand. Assess interest on each </t>
    </r>
    <r>
      <rPr>
        <b/>
        <sz val="12"/>
        <rFont val="Arial"/>
        <family val="2"/>
      </rPr>
      <t>full</t>
    </r>
    <r>
      <rPr>
        <sz val="12"/>
        <rFont val="Arial"/>
        <family val="2"/>
      </rPr>
      <t xml:space="preserve"> 30-day period from the </t>
    </r>
  </si>
  <si>
    <t xml:space="preserve">Payments are applied to accrued interest first, then to the principal balance. Any principal </t>
  </si>
  <si>
    <t xml:space="preserve">balance remaining continues to accrue interest every 30 days, beginning with the next interest </t>
  </si>
  <si>
    <t xml:space="preserve">period after the payment was received. If the principal balance is not paid on or before the last </t>
  </si>
  <si>
    <t xml:space="preserve">day of the current interest period, additional interest is due on the remaining balance, and </t>
  </si>
  <si>
    <t>continues to accrue every 30 days.</t>
  </si>
  <si>
    <t>How to determine the first and last day of a 30-day period</t>
  </si>
  <si>
    <t>The demand date is day one. Day thirty equals the demand date, plus 29.</t>
  </si>
  <si>
    <t>For example:</t>
  </si>
  <si>
    <t>Demand date is March 1, 2010, then the last day of the first 30-day period is March 30, 2010.</t>
  </si>
  <si>
    <t>The first day of the second 30-day period is March 31, 2010.</t>
  </si>
  <si>
    <r>
      <t>The last day of the second 30-day period is April 29, 2010. Therefore, April 29, 2010 is the 60</t>
    </r>
    <r>
      <rPr>
        <vertAlign val="superscript"/>
        <sz val="12"/>
        <rFont val="Arial"/>
        <family val="2"/>
      </rPr>
      <t>th</t>
    </r>
    <r>
      <rPr>
        <sz val="12"/>
        <rFont val="Arial"/>
        <family val="2"/>
      </rPr>
      <t xml:space="preserve"> </t>
    </r>
  </si>
  <si>
    <t xml:space="preserve">day. If payment is received on or before April 29, 2010, then no interest is due. If payment is </t>
  </si>
  <si>
    <r>
      <t xml:space="preserve">received on April 30, 2010, then two months of interest is due because only two </t>
    </r>
    <r>
      <rPr>
        <b/>
        <sz val="12"/>
        <rFont val="Arial"/>
        <family val="2"/>
      </rPr>
      <t>full</t>
    </r>
    <r>
      <rPr>
        <sz val="12"/>
        <rFont val="Arial"/>
        <family val="2"/>
      </rPr>
      <t xml:space="preserve"> months </t>
    </r>
  </si>
  <si>
    <t>have passed.</t>
  </si>
  <si>
    <t>Example:</t>
  </si>
  <si>
    <t>A recovery demand letter is issued on 10/31/2010 for $1,000 and the interest rate is 12.5%.</t>
  </si>
  <si>
    <t>Payment is not submitted until 01/04/2011 (65 days after the date of the demand letter.)</t>
  </si>
  <si>
    <t>Since only two full 30-day periods have passed, interest will accrue on the $1,000 for two 30-day</t>
  </si>
  <si>
    <t>periods.</t>
  </si>
  <si>
    <r>
      <t xml:space="preserve">1000 x .125 </t>
    </r>
    <r>
      <rPr>
        <sz val="12"/>
        <rFont val="Calibri"/>
        <family val="2"/>
      </rPr>
      <t>÷</t>
    </r>
    <r>
      <rPr>
        <sz val="12"/>
        <rFont val="Arial"/>
        <family val="2"/>
      </rPr>
      <t>12 = 10.42 x 2 = 20.84</t>
    </r>
  </si>
  <si>
    <t>The check amount is $1,000 so the check applies to $20.84 interest, and $979.16 principal.</t>
  </si>
  <si>
    <t xml:space="preserve">The remaining principal balance is $20.84.  If the balance is not paid before the end of the </t>
  </si>
  <si>
    <t>current 30-day period, addition interest charges accrue on the remaining principal balance.</t>
  </si>
  <si>
    <r>
      <t xml:space="preserve">20.84 x .125 </t>
    </r>
    <r>
      <rPr>
        <sz val="12"/>
        <rFont val="Calibri"/>
        <family val="2"/>
      </rPr>
      <t>÷</t>
    </r>
    <r>
      <rPr>
        <sz val="12"/>
        <rFont val="Arial"/>
        <family val="2"/>
      </rPr>
      <t xml:space="preserve"> 12 = 0.22</t>
    </r>
  </si>
  <si>
    <t>$0.22 interest accrues every 30-days on the $20.84 balance until payment is made in full.</t>
  </si>
  <si>
    <t>*Demand date Entered must not be on or after October 1, 2004</t>
  </si>
  <si>
    <t>Demands dated prior to October 1, 2004 charged interest for any portion of a 30-day
period, rather than only on full 30-day periods.</t>
  </si>
  <si>
    <t>Interest Accrual Date</t>
  </si>
  <si>
    <t>(after 60-day grace period, up to 48 months)</t>
  </si>
  <si>
    <r>
      <rPr>
        <b/>
        <i/>
        <u/>
        <sz val="12"/>
        <rFont val="Arial"/>
        <family val="2"/>
      </rPr>
      <t>Principal</t>
    </r>
    <r>
      <rPr>
        <b/>
        <sz val="12"/>
        <rFont val="Arial"/>
        <family val="2"/>
      </rPr>
      <t xml:space="preserve"> </t>
    </r>
    <r>
      <rPr>
        <sz val="12"/>
        <rFont val="Arial"/>
        <family val="2"/>
      </rPr>
      <t>x</t>
    </r>
    <r>
      <rPr>
        <b/>
        <sz val="12"/>
        <rFont val="Arial"/>
        <family val="2"/>
      </rPr>
      <t xml:space="preserve"> </t>
    </r>
    <r>
      <rPr>
        <b/>
        <i/>
        <u/>
        <sz val="12"/>
        <rFont val="Arial"/>
        <family val="2"/>
      </rPr>
      <t>Interest</t>
    </r>
    <r>
      <rPr>
        <b/>
        <u/>
        <sz val="12"/>
        <rFont val="Arial"/>
        <family val="2"/>
      </rPr>
      <t xml:space="preserve"> r</t>
    </r>
    <r>
      <rPr>
        <b/>
        <i/>
        <u/>
        <sz val="12"/>
        <rFont val="Arial"/>
        <family val="2"/>
      </rPr>
      <t>ate</t>
    </r>
    <r>
      <rPr>
        <b/>
        <sz val="12"/>
        <rFont val="Arial"/>
        <family val="2"/>
      </rPr>
      <t xml:space="preserve"> </t>
    </r>
    <r>
      <rPr>
        <sz val="12"/>
        <rFont val="Calibri"/>
        <family val="2"/>
      </rPr>
      <t>÷</t>
    </r>
    <r>
      <rPr>
        <b/>
        <sz val="12"/>
        <rFont val="Arial"/>
        <family val="2"/>
      </rPr>
      <t xml:space="preserve"> </t>
    </r>
    <r>
      <rPr>
        <b/>
        <i/>
        <u/>
        <sz val="12"/>
        <rFont val="Arial"/>
        <family val="2"/>
      </rPr>
      <t>12</t>
    </r>
    <r>
      <rPr>
        <b/>
        <sz val="12"/>
        <rFont val="Arial"/>
        <family val="2"/>
      </rPr>
      <t xml:space="preserve"> </t>
    </r>
    <r>
      <rPr>
        <sz val="12"/>
        <rFont val="Arial"/>
        <family val="2"/>
      </rPr>
      <t>=</t>
    </r>
    <r>
      <rPr>
        <b/>
        <sz val="12"/>
        <rFont val="Arial"/>
        <family val="2"/>
      </rPr>
      <t xml:space="preserve"> monthy interest </t>
    </r>
    <r>
      <rPr>
        <sz val="12"/>
        <rFont val="Arial"/>
        <family val="2"/>
      </rPr>
      <t>x</t>
    </r>
    <r>
      <rPr>
        <b/>
        <sz val="12"/>
        <rFont val="Arial"/>
        <family val="2"/>
      </rPr>
      <t xml:space="preserve"> </t>
    </r>
    <r>
      <rPr>
        <b/>
        <i/>
        <u/>
        <sz val="12"/>
        <rFont val="Arial"/>
        <family val="2"/>
      </rPr>
      <t># Interest periods</t>
    </r>
    <r>
      <rPr>
        <b/>
        <sz val="12"/>
        <rFont val="Arial"/>
        <family val="2"/>
      </rPr>
      <t xml:space="preserve"> </t>
    </r>
    <r>
      <rPr>
        <sz val="12"/>
        <rFont val="Arial"/>
        <family val="2"/>
      </rPr>
      <t>=</t>
    </r>
    <r>
      <rPr>
        <b/>
        <sz val="12"/>
        <rFont val="Arial"/>
        <family val="2"/>
      </rPr>
      <t xml:space="preserve"> Total Interest Due</t>
    </r>
  </si>
  <si>
    <t xml:space="preserve">date of the recovery demand letter. </t>
  </si>
  <si>
    <t>Use Only for Demands Issued on or before September 30, 2004</t>
  </si>
  <si>
    <t>Interest Calculation Estimator</t>
  </si>
  <si>
    <t>Interest Calculation Tool Estimator</t>
  </si>
  <si>
    <t>Monthly Interest Accrual Estimator</t>
  </si>
  <si>
    <t>Principal and Interest Due Estimator</t>
  </si>
  <si>
    <t>Enter Demand Date as 1st day in cell A6</t>
  </si>
  <si>
    <t>ATTENTION:
This tool is to be used for informational purposes only, and may generate an estimate that differs slightly from the actual interest accrued. You  may owe additional monies if payment is received after the interest accrual date.  Also, the amounts calculated by this tool may differ from the actual amount owed, if there have been any recent adjustments made.  CMS is not responsible for any miscalculation performed by the Interest Calculation Estimator or the user of it.  Please refer to Interest Calculation Estimator instructions before proceeding.</t>
  </si>
  <si>
    <r>
      <rPr>
        <b/>
        <u/>
        <sz val="11"/>
        <color rgb="FFC00000"/>
        <rFont val="Arial"/>
        <family val="2"/>
      </rPr>
      <t>INSTRUCTIONS</t>
    </r>
    <r>
      <rPr>
        <b/>
        <sz val="11"/>
        <color rgb="FFC00000"/>
        <rFont val="Arial"/>
        <family val="2"/>
      </rPr>
      <t xml:space="preserve">
1. Enter the date of the demand letter.
2. Enter the current demand amount.
3. Enter the interest rate from the original demand letter.
4. Enter the date that payment was made to Medicare or date to which you
    want interest calculated.</t>
    </r>
  </si>
  <si>
    <t>Date of Determination
(Date of Demand Letter)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</si>
</sst>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mm/dd/yy;@"/>
    <numFmt numFmtId="166" formatCode="&quot;$&quot;#,##0.00"/>
  </numFmts>
  <fonts count="28" x14ac:knownFonts="1">
    <font>
      <sz val="10"/>
      <name val="Arial"/>
    </font>
    <font>
      <sz val="10"/>
      <name val="Arial"/>
      <family val="2"/>
    </font>
    <font>
      <sz val="8"/>
      <name val="Arial"/>
      <family val="2"/>
    </font>
    <font>
      <b/>
      <sz val="10"/>
      <name val="Arial"/>
      <family val="2"/>
    </font>
    <font>
      <b/>
      <sz val="12"/>
      <name val="Arial"/>
      <family val="2"/>
    </font>
    <font>
      <sz val="10"/>
      <name val="Arial"/>
      <family val="2"/>
    </font>
    <font>
      <sz val="12"/>
      <name val="Arial"/>
      <family val="2"/>
    </font>
    <font>
      <b/>
      <sz val="20"/>
      <name val="Arial"/>
      <family val="2"/>
    </font>
    <font>
      <sz val="11"/>
      <name val="Arial"/>
      <family val="2"/>
    </font>
    <font>
      <sz val="16"/>
      <name val="Arial"/>
      <family val="2"/>
    </font>
    <font>
      <b/>
      <sz val="11"/>
      <color indexed="10"/>
      <name val="Arial"/>
      <family val="2"/>
    </font>
    <font>
      <sz val="14"/>
      <name val="Arial"/>
      <family val="2"/>
    </font>
    <font>
      <i/>
      <sz val="12"/>
      <name val="Cambria"/>
      <family val="1"/>
    </font>
    <font>
      <vertAlign val="superscript"/>
      <sz val="12"/>
      <name val="Arial"/>
      <family val="2"/>
    </font>
    <font>
      <sz val="12"/>
      <name val="Calibri"/>
      <family val="2"/>
    </font>
    <font>
      <b/>
      <i/>
      <u/>
      <sz val="12"/>
      <name val="Arial"/>
      <family val="2"/>
    </font>
    <font>
      <b/>
      <u/>
      <sz val="12"/>
      <name val="Arial"/>
      <family val="2"/>
    </font>
    <font>
      <sz val="12"/>
      <color theme="0"/>
      <name val="Arial"/>
      <family val="2"/>
    </font>
    <font>
      <sz val="10"/>
      <color theme="0"/>
      <name val="Arial"/>
      <family val="2"/>
    </font>
    <font>
      <b/>
      <sz val="14"/>
      <color rgb="FFFF0000"/>
      <name val="Arial"/>
      <family val="2"/>
    </font>
    <font>
      <sz val="10"/>
      <color rgb="FF0000FF"/>
      <name val="Arial"/>
      <family val="2"/>
    </font>
    <font>
      <b/>
      <sz val="13.5"/>
      <color rgb="FFFF0000"/>
      <name val="Arial"/>
      <family val="2"/>
    </font>
    <font>
      <sz val="16"/>
      <color indexed="10"/>
      <name val="Arial"/>
      <family val="2"/>
    </font>
    <font>
      <sz val="10"/>
      <color theme="3" tint="-0.499984740745262"/>
      <name val="Arial"/>
      <family val="2"/>
    </font>
    <font>
      <b/>
      <sz val="11"/>
      <color rgb="FFC00000"/>
      <name val="Arial"/>
      <family val="2"/>
    </font>
    <font>
      <b/>
      <u/>
      <sz val="11"/>
      <color rgb="FFC00000"/>
      <name val="Arial"/>
      <family val="2"/>
    </font>
    <font>
      <b/>
      <sz val="13.5"/>
      <color rgb="FFC00000"/>
      <name val="Arial"/>
      <family val="2"/>
    </font>
    <font>
      <b/>
      <sz val="12"/>
      <color rgb="FFC00000"/>
      <name val="Arial"/>
      <family val="2"/>
    </font>
  </fonts>
  <fills count="11">
    <fill>
      <patternFill patternType="none"/>
    </fill>
    <fill>
      <patternFill patternType="gray125"/>
    </fill>
    <fill>
      <patternFill patternType="solid">
        <fgColor rgb="FF7D9EDF"/>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9" tint="0.39997558519241921"/>
        <bgColor theme="9"/>
      </patternFill>
    </fill>
    <fill>
      <patternFill patternType="solid">
        <fgColor theme="9" tint="0.39997558519241921"/>
        <bgColor rgb="FFC89800"/>
      </patternFill>
    </fill>
    <fill>
      <patternFill patternType="solid">
        <fgColor theme="6" tint="0.39997558519241921"/>
        <bgColor rgb="FF588840"/>
      </patternFill>
    </fill>
    <fill>
      <patternFill patternType="solid">
        <fgColor theme="5" tint="0.59999389629810485"/>
        <bgColor rgb="FFCB716F"/>
      </patternFill>
    </fill>
  </fills>
  <borders count="49">
    <border>
      <left/>
      <right/>
      <top/>
      <bottom/>
      <diagonal/>
    </border>
    <border>
      <left/>
      <right/>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1"/>
      </top>
      <bottom style="thin">
        <color theme="0"/>
      </bottom>
      <diagonal/>
    </border>
    <border>
      <left/>
      <right style="thin">
        <color theme="0"/>
      </right>
      <top/>
      <bottom/>
      <diagonal/>
    </border>
    <border>
      <left style="thin">
        <color theme="0"/>
      </left>
      <right style="thin">
        <color theme="0"/>
      </right>
      <top/>
      <bottom/>
      <diagonal/>
    </border>
    <border>
      <left/>
      <right style="thin">
        <color theme="0"/>
      </right>
      <top/>
      <bottom style="thin">
        <color theme="0"/>
      </bottom>
      <diagonal/>
    </border>
    <border>
      <left/>
      <right style="thin">
        <color theme="0"/>
      </right>
      <top style="thin">
        <color theme="0"/>
      </top>
      <bottom/>
      <diagonal/>
    </border>
    <border>
      <left/>
      <right/>
      <top style="thin">
        <color theme="0"/>
      </top>
      <bottom style="thin">
        <color theme="0"/>
      </bottom>
      <diagonal/>
    </border>
    <border>
      <left style="thin">
        <color theme="0"/>
      </left>
      <right/>
      <top style="thin">
        <color theme="0"/>
      </top>
      <bottom/>
      <diagonal/>
    </border>
    <border>
      <left/>
      <right/>
      <top style="thin">
        <color theme="0"/>
      </top>
      <bottom/>
      <diagonal/>
    </border>
    <border>
      <left style="thin">
        <color theme="0"/>
      </left>
      <right/>
      <top style="thin">
        <color theme="0"/>
      </top>
      <bottom style="medium">
        <color theme="1"/>
      </bottom>
      <diagonal/>
    </border>
    <border>
      <left/>
      <right/>
      <top style="thin">
        <color theme="0"/>
      </top>
      <bottom style="medium">
        <color theme="1"/>
      </bottom>
      <diagonal/>
    </border>
    <border>
      <left/>
      <right/>
      <top/>
      <bottom style="medium">
        <color theme="1"/>
      </bottom>
      <diagonal/>
    </border>
    <border>
      <left/>
      <right/>
      <top style="medium">
        <color theme="1"/>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thin">
        <color theme="1"/>
      </left>
      <right/>
      <top style="thin">
        <color theme="1"/>
      </top>
      <bottom style="thin">
        <color theme="1"/>
      </bottom>
      <diagonal/>
    </border>
    <border>
      <left style="thin">
        <color theme="1"/>
      </left>
      <right/>
      <top style="thin">
        <color theme="1"/>
      </top>
      <bottom style="medium">
        <color theme="1"/>
      </bottom>
      <diagonal/>
    </border>
    <border>
      <left style="thin">
        <color theme="0"/>
      </left>
      <right/>
      <top style="thin">
        <color theme="0"/>
      </top>
      <bottom style="thin">
        <color theme="1"/>
      </bottom>
      <diagonal/>
    </border>
    <border>
      <left/>
      <right/>
      <top style="thin">
        <color theme="0"/>
      </top>
      <bottom style="thin">
        <color theme="1"/>
      </bottom>
      <diagonal/>
    </border>
    <border>
      <left style="thin">
        <color theme="0"/>
      </left>
      <right/>
      <top style="thin">
        <color rgb="FFE8E9E7"/>
      </top>
      <bottom style="thin">
        <color theme="0"/>
      </bottom>
      <diagonal/>
    </border>
    <border>
      <left/>
      <right/>
      <top style="thin">
        <color rgb="FFE8E9E7"/>
      </top>
      <bottom style="thin">
        <color theme="0"/>
      </bottom>
      <diagonal/>
    </border>
    <border>
      <left style="thin">
        <color theme="0"/>
      </left>
      <right/>
      <top style="thin">
        <color theme="0"/>
      </top>
      <bottom style="thin">
        <color rgb="FFE8E9E7"/>
      </bottom>
      <diagonal/>
    </border>
    <border>
      <left/>
      <right/>
      <top style="thin">
        <color theme="0"/>
      </top>
      <bottom style="thin">
        <color rgb="FFE8E9E7"/>
      </bottom>
      <diagonal/>
    </border>
    <border>
      <left/>
      <right style="thin">
        <color rgb="FFE8E9E7"/>
      </right>
      <top style="thin">
        <color theme="0"/>
      </top>
      <bottom style="thin">
        <color rgb="FFE8E9E7"/>
      </bottom>
      <diagonal/>
    </border>
    <border>
      <left style="thin">
        <color theme="1"/>
      </left>
      <right/>
      <top/>
      <bottom style="thin">
        <color theme="1"/>
      </bottom>
      <diagonal/>
    </border>
    <border>
      <left/>
      <right style="thin">
        <color theme="1"/>
      </right>
      <top style="thin">
        <color theme="1"/>
      </top>
      <bottom style="thin">
        <color theme="1"/>
      </bottom>
      <diagonal/>
    </border>
    <border>
      <left/>
      <right style="thin">
        <color theme="1"/>
      </right>
      <top/>
      <bottom style="thin">
        <color theme="1"/>
      </bottom>
      <diagonal/>
    </border>
    <border>
      <left/>
      <right style="thin">
        <color theme="1"/>
      </right>
      <top style="thin">
        <color theme="1"/>
      </top>
      <bottom/>
      <diagonal/>
    </border>
    <border>
      <left style="thin">
        <color theme="1"/>
      </left>
      <right style="thin">
        <color theme="1"/>
      </right>
      <top style="thin">
        <color theme="1"/>
      </top>
      <bottom/>
      <diagonal/>
    </border>
    <border>
      <left style="thin">
        <color theme="1"/>
      </left>
      <right/>
      <top style="thin">
        <color theme="1"/>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theme="0"/>
      </left>
      <right/>
      <top/>
      <bottom/>
      <diagonal/>
    </border>
    <border>
      <left/>
      <right style="thin">
        <color theme="1"/>
      </right>
      <top style="thin">
        <color theme="1"/>
      </top>
      <bottom style="medium">
        <color theme="1"/>
      </bottom>
      <diagonal/>
    </border>
    <border>
      <left style="thin">
        <color indexed="64"/>
      </left>
      <right/>
      <top style="thin">
        <color indexed="64"/>
      </top>
      <bottom style="medium">
        <color theme="1"/>
      </bottom>
      <diagonal/>
    </border>
    <border>
      <left style="thin">
        <color indexed="64"/>
      </left>
      <right/>
      <top style="medium">
        <color theme="1"/>
      </top>
      <bottom style="thin">
        <color theme="1"/>
      </bottom>
      <diagonal/>
    </border>
    <border>
      <left style="thin">
        <color indexed="64"/>
      </left>
      <right/>
      <top style="thin">
        <color theme="1"/>
      </top>
      <bottom style="thin">
        <color theme="1"/>
      </bottom>
      <diagonal/>
    </border>
    <border>
      <left style="thin">
        <color indexed="64"/>
      </left>
      <right/>
      <top style="thin">
        <color theme="1"/>
      </top>
      <bottom style="thin">
        <color indexed="64"/>
      </bottom>
      <diagonal/>
    </border>
    <border>
      <left/>
      <right style="thin">
        <color theme="0"/>
      </right>
      <top/>
      <bottom style="thin">
        <color indexed="64"/>
      </bottom>
      <diagonal/>
    </border>
    <border>
      <left style="thin">
        <color theme="0"/>
      </left>
      <right/>
      <top/>
      <bottom style="thin">
        <color indexed="64"/>
      </bottom>
      <diagonal/>
    </border>
  </borders>
  <cellStyleXfs count="1">
    <xf numFmtId="0" fontId="0" fillId="0" borderId="0"/>
  </cellStyleXfs>
  <cellXfs count="142">
    <xf numFmtId="0" fontId="0" fillId="0" borderId="0" xfId="0"/>
    <xf numFmtId="39" fontId="0" fillId="0" borderId="0" xfId="0" applyNumberFormat="1"/>
    <xf numFmtId="164" fontId="0" fillId="0" borderId="0" xfId="0" applyNumberFormat="1"/>
    <xf numFmtId="37" fontId="0" fillId="0" borderId="0" xfId="0" applyNumberFormat="1"/>
    <xf numFmtId="0" fontId="0" fillId="0" borderId="0" xfId="0" applyBorder="1"/>
    <xf numFmtId="0" fontId="3" fillId="0" borderId="0" xfId="0" applyFont="1"/>
    <xf numFmtId="0" fontId="3" fillId="0" borderId="0" xfId="0" applyFont="1" applyBorder="1"/>
    <xf numFmtId="0" fontId="0" fillId="0" borderId="0" xfId="0" applyBorder="1" applyProtection="1">
      <protection locked="0"/>
    </xf>
    <xf numFmtId="0" fontId="0" fillId="0" borderId="2" xfId="0" applyBorder="1" applyAlignment="1" applyProtection="1">
      <alignment horizontal="center"/>
    </xf>
    <xf numFmtId="0" fontId="0" fillId="0" borderId="2" xfId="0" applyBorder="1" applyProtection="1"/>
    <xf numFmtId="0" fontId="0" fillId="0" borderId="2" xfId="0" applyBorder="1" applyProtection="1">
      <protection hidden="1"/>
    </xf>
    <xf numFmtId="14" fontId="0" fillId="0" borderId="2" xfId="0" applyNumberFormat="1" applyBorder="1" applyAlignment="1" applyProtection="1">
      <alignment horizontal="center"/>
    </xf>
    <xf numFmtId="0" fontId="6" fillId="0" borderId="2" xfId="0" applyFont="1" applyBorder="1"/>
    <xf numFmtId="0" fontId="17" fillId="0" borderId="2" xfId="0" applyFont="1" applyBorder="1" applyProtection="1">
      <protection hidden="1"/>
    </xf>
    <xf numFmtId="0" fontId="18" fillId="0" borderId="0" xfId="0" applyFont="1" applyProtection="1">
      <protection hidden="1"/>
    </xf>
    <xf numFmtId="0" fontId="17" fillId="0" borderId="2" xfId="0" applyFont="1" applyBorder="1" applyAlignment="1" applyProtection="1">
      <alignment horizontal="center"/>
      <protection hidden="1"/>
    </xf>
    <xf numFmtId="0" fontId="18" fillId="0" borderId="2" xfId="0" applyFont="1" applyBorder="1" applyProtection="1">
      <protection hidden="1"/>
    </xf>
    <xf numFmtId="166" fontId="6" fillId="0" borderId="4" xfId="0" applyNumberFormat="1" applyFont="1" applyBorder="1" applyAlignment="1" applyProtection="1">
      <alignment horizontal="center"/>
      <protection hidden="1"/>
    </xf>
    <xf numFmtId="166" fontId="6" fillId="0" borderId="5" xfId="0" applyNumberFormat="1" applyFont="1" applyBorder="1" applyAlignment="1" applyProtection="1">
      <alignment horizontal="center"/>
      <protection hidden="1"/>
    </xf>
    <xf numFmtId="0" fontId="17" fillId="0" borderId="3" xfId="0" applyFont="1" applyBorder="1" applyProtection="1">
      <protection hidden="1"/>
    </xf>
    <xf numFmtId="166" fontId="6" fillId="0" borderId="3" xfId="0" applyNumberFormat="1" applyFont="1" applyBorder="1" applyAlignment="1" applyProtection="1">
      <alignment horizontal="center"/>
      <protection hidden="1"/>
    </xf>
    <xf numFmtId="0" fontId="6" fillId="0" borderId="2" xfId="0" applyFont="1" applyBorder="1" applyProtection="1"/>
    <xf numFmtId="0" fontId="6" fillId="0" borderId="8" xfId="0" applyFont="1" applyBorder="1" applyProtection="1"/>
    <xf numFmtId="0" fontId="6" fillId="0" borderId="8" xfId="0" applyFont="1" applyBorder="1" applyAlignment="1" applyProtection="1">
      <alignment horizontal="center"/>
    </xf>
    <xf numFmtId="0" fontId="6" fillId="0" borderId="2" xfId="0" applyFont="1" applyBorder="1" applyAlignment="1" applyProtection="1">
      <alignment horizontal="center"/>
    </xf>
    <xf numFmtId="14" fontId="17" fillId="0" borderId="2" xfId="0" applyNumberFormat="1" applyFont="1" applyBorder="1" applyAlignment="1" applyProtection="1">
      <alignment horizontal="center"/>
    </xf>
    <xf numFmtId="165" fontId="6" fillId="0" borderId="9" xfId="0" applyNumberFormat="1" applyFont="1" applyBorder="1" applyAlignment="1" applyProtection="1">
      <alignment horizontal="center"/>
    </xf>
    <xf numFmtId="166" fontId="6" fillId="0" borderId="9" xfId="0" applyNumberFormat="1" applyFont="1" applyBorder="1" applyAlignment="1" applyProtection="1">
      <alignment horizontal="center"/>
    </xf>
    <xf numFmtId="164" fontId="6" fillId="0" borderId="9" xfId="0" applyNumberFormat="1" applyFont="1" applyBorder="1" applyAlignment="1" applyProtection="1">
      <alignment horizontal="center"/>
    </xf>
    <xf numFmtId="14" fontId="6" fillId="0" borderId="2" xfId="0" applyNumberFormat="1" applyFont="1" applyBorder="1" applyProtection="1"/>
    <xf numFmtId="165" fontId="6" fillId="0" borderId="3" xfId="0" applyNumberFormat="1" applyFont="1" applyBorder="1" applyAlignment="1" applyProtection="1">
      <alignment horizontal="center"/>
    </xf>
    <xf numFmtId="166" fontId="6" fillId="0" borderId="3" xfId="0" applyNumberFormat="1" applyFont="1" applyBorder="1" applyAlignment="1" applyProtection="1">
      <alignment horizontal="center"/>
    </xf>
    <xf numFmtId="0" fontId="6" fillId="0" borderId="3" xfId="0" applyFont="1" applyBorder="1" applyProtection="1"/>
    <xf numFmtId="0" fontId="6" fillId="0" borderId="12" xfId="0" applyFont="1" applyBorder="1" applyProtection="1"/>
    <xf numFmtId="4" fontId="6" fillId="0" borderId="2" xfId="0" applyNumberFormat="1" applyFont="1" applyBorder="1" applyAlignment="1" applyProtection="1">
      <alignment horizontal="center"/>
    </xf>
    <xf numFmtId="0" fontId="11" fillId="0" borderId="2" xfId="0" applyFont="1" applyBorder="1"/>
    <xf numFmtId="0" fontId="6" fillId="0" borderId="2" xfId="0" applyFont="1" applyBorder="1" applyProtection="1">
      <protection hidden="1"/>
    </xf>
    <xf numFmtId="0" fontId="6" fillId="0" borderId="2" xfId="0" applyFont="1" applyBorder="1" applyAlignment="1" applyProtection="1">
      <alignment horizontal="center"/>
      <protection hidden="1"/>
    </xf>
    <xf numFmtId="0" fontId="6" fillId="0" borderId="3" xfId="0" applyFont="1" applyBorder="1" applyProtection="1">
      <protection hidden="1"/>
    </xf>
    <xf numFmtId="14" fontId="17" fillId="0" borderId="2" xfId="0" applyNumberFormat="1" applyFont="1" applyBorder="1" applyAlignment="1" applyProtection="1">
      <alignment horizontal="center"/>
      <protection hidden="1"/>
    </xf>
    <xf numFmtId="14" fontId="17" fillId="0" borderId="2" xfId="0" applyNumberFormat="1" applyFont="1" applyBorder="1" applyProtection="1">
      <protection hidden="1"/>
    </xf>
    <xf numFmtId="0" fontId="6" fillId="0" borderId="6" xfId="0" applyFont="1" applyBorder="1" applyAlignment="1" applyProtection="1">
      <alignment wrapText="1"/>
    </xf>
    <xf numFmtId="0" fontId="19" fillId="0" borderId="13" xfId="0" applyFont="1" applyBorder="1" applyAlignment="1" applyProtection="1">
      <alignment vertical="top" wrapText="1"/>
    </xf>
    <xf numFmtId="0" fontId="4" fillId="0" borderId="2" xfId="0" applyFont="1" applyBorder="1"/>
    <xf numFmtId="165" fontId="6" fillId="0" borderId="10" xfId="0" applyNumberFormat="1" applyFont="1" applyBorder="1" applyAlignment="1" applyProtection="1">
      <alignment horizontal="center"/>
    </xf>
    <xf numFmtId="166" fontId="6" fillId="0" borderId="11" xfId="0" applyNumberFormat="1" applyFont="1" applyBorder="1" applyAlignment="1" applyProtection="1">
      <alignment horizontal="center"/>
    </xf>
    <xf numFmtId="164" fontId="6" fillId="0" borderId="11" xfId="0" applyNumberFormat="1" applyFont="1" applyBorder="1" applyAlignment="1" applyProtection="1">
      <alignment horizontal="center"/>
    </xf>
    <xf numFmtId="0" fontId="6" fillId="0" borderId="13" xfId="0" applyFont="1" applyBorder="1" applyAlignment="1" applyProtection="1">
      <alignment wrapText="1"/>
    </xf>
    <xf numFmtId="0" fontId="6" fillId="0" borderId="8" xfId="0" applyFont="1" applyBorder="1" applyAlignment="1" applyProtection="1">
      <alignment horizontal="center"/>
    </xf>
    <xf numFmtId="166" fontId="6" fillId="0" borderId="33" xfId="0" applyNumberFormat="1" applyFont="1" applyBorder="1" applyAlignment="1" applyProtection="1">
      <alignment horizontal="center"/>
      <protection hidden="1"/>
    </xf>
    <xf numFmtId="166" fontId="6" fillId="0" borderId="24" xfId="0" applyNumberFormat="1" applyFont="1" applyBorder="1" applyAlignment="1" applyProtection="1">
      <alignment horizontal="center"/>
      <protection hidden="1"/>
    </xf>
    <xf numFmtId="165" fontId="6" fillId="0" borderId="36" xfId="0" applyNumberFormat="1" applyFont="1" applyBorder="1" applyAlignment="1" applyProtection="1">
      <alignment horizontal="center"/>
      <protection locked="0"/>
    </xf>
    <xf numFmtId="166" fontId="6" fillId="0" borderId="37" xfId="0" applyNumberFormat="1" applyFont="1" applyBorder="1" applyAlignment="1" applyProtection="1">
      <alignment horizontal="center"/>
      <protection locked="0"/>
    </xf>
    <xf numFmtId="164" fontId="6" fillId="0" borderId="37" xfId="0" applyNumberFormat="1" applyFont="1" applyBorder="1" applyAlignment="1" applyProtection="1">
      <alignment horizontal="center"/>
      <protection locked="0"/>
    </xf>
    <xf numFmtId="166" fontId="6" fillId="0" borderId="38" xfId="0" applyNumberFormat="1" applyFont="1" applyBorder="1" applyAlignment="1" applyProtection="1">
      <alignment horizontal="center"/>
    </xf>
    <xf numFmtId="166" fontId="6" fillId="0" borderId="37" xfId="0" applyNumberFormat="1" applyFont="1" applyBorder="1" applyAlignment="1" applyProtection="1">
      <alignment horizontal="center"/>
      <protection hidden="1"/>
    </xf>
    <xf numFmtId="165" fontId="8" fillId="0" borderId="35" xfId="0" applyNumberFormat="1" applyFont="1" applyBorder="1" applyAlignment="1" applyProtection="1">
      <alignment horizontal="center"/>
    </xf>
    <xf numFmtId="165" fontId="8" fillId="0" borderId="34" xfId="0" applyNumberFormat="1" applyFont="1" applyBorder="1" applyAlignment="1" applyProtection="1">
      <alignment horizontal="center"/>
    </xf>
    <xf numFmtId="165" fontId="8" fillId="0" borderId="36" xfId="0" applyNumberFormat="1" applyFont="1" applyBorder="1" applyAlignment="1" applyProtection="1">
      <alignment horizontal="center"/>
    </xf>
    <xf numFmtId="166" fontId="6" fillId="0" borderId="44" xfId="0" applyNumberFormat="1" applyFont="1" applyBorder="1" applyAlignment="1" applyProtection="1"/>
    <xf numFmtId="166" fontId="6" fillId="0" borderId="45" xfId="0" applyNumberFormat="1" applyFont="1" applyBorder="1" applyAlignment="1" applyProtection="1"/>
    <xf numFmtId="166" fontId="6" fillId="0" borderId="46" xfId="0" applyNumberFormat="1" applyFont="1" applyBorder="1" applyAlignment="1" applyProtection="1"/>
    <xf numFmtId="0" fontId="6" fillId="0" borderId="10" xfId="0" applyFont="1" applyBorder="1" applyAlignment="1" applyProtection="1">
      <alignment wrapText="1"/>
    </xf>
    <xf numFmtId="0" fontId="6" fillId="0" borderId="0" xfId="0" applyFont="1" applyBorder="1" applyAlignment="1" applyProtection="1">
      <alignment wrapText="1"/>
    </xf>
    <xf numFmtId="0" fontId="4" fillId="7" borderId="35" xfId="0" applyFont="1" applyFill="1" applyBorder="1" applyAlignment="1" applyProtection="1">
      <alignment horizontal="center" vertical="center" wrapText="1"/>
    </xf>
    <xf numFmtId="0" fontId="4" fillId="7" borderId="5" xfId="0" applyFont="1" applyFill="1" applyBorder="1" applyAlignment="1" applyProtection="1">
      <alignment horizontal="center" vertical="center" wrapText="1"/>
    </xf>
    <xf numFmtId="0" fontId="4" fillId="7" borderId="33" xfId="0" applyFont="1" applyFill="1" applyBorder="1" applyAlignment="1" applyProtection="1">
      <alignment horizontal="center" vertical="center" wrapText="1"/>
    </xf>
    <xf numFmtId="0" fontId="4" fillId="8" borderId="35" xfId="0" applyFont="1" applyFill="1" applyBorder="1" applyAlignment="1" applyProtection="1">
      <alignment horizontal="center" vertical="center" wrapText="1"/>
    </xf>
    <xf numFmtId="0" fontId="4" fillId="8" borderId="5" xfId="0" applyFont="1" applyFill="1" applyBorder="1" applyAlignment="1" applyProtection="1">
      <alignment horizontal="center" vertical="center" wrapText="1"/>
    </xf>
    <xf numFmtId="0" fontId="4" fillId="8" borderId="33" xfId="0" applyFont="1" applyFill="1" applyBorder="1" applyAlignment="1" applyProtection="1">
      <alignment horizontal="center" vertical="center" wrapText="1"/>
    </xf>
    <xf numFmtId="0" fontId="4" fillId="9" borderId="35" xfId="0" applyFont="1" applyFill="1" applyBorder="1" applyAlignment="1" applyProtection="1">
      <alignment horizontal="center" vertical="center" wrapText="1"/>
    </xf>
    <xf numFmtId="0" fontId="4" fillId="9" borderId="5" xfId="0" applyFont="1" applyFill="1" applyBorder="1" applyAlignment="1" applyProtection="1">
      <alignment horizontal="center" vertical="center" wrapText="1"/>
    </xf>
    <xf numFmtId="0" fontId="4" fillId="9" borderId="33" xfId="0" applyFont="1" applyFill="1" applyBorder="1" applyAlignment="1" applyProtection="1">
      <alignment vertical="center" wrapText="1"/>
    </xf>
    <xf numFmtId="0" fontId="4" fillId="10" borderId="42" xfId="0" applyFont="1" applyFill="1" applyBorder="1" applyAlignment="1" applyProtection="1">
      <alignment horizontal="center" vertical="center"/>
    </xf>
    <xf numFmtId="0" fontId="4" fillId="10" borderId="25" xfId="0" applyFont="1" applyFill="1" applyBorder="1" applyAlignment="1" applyProtection="1">
      <alignment vertical="center"/>
    </xf>
    <xf numFmtId="0" fontId="4" fillId="10" borderId="43" xfId="0" applyFont="1" applyFill="1" applyBorder="1" applyAlignment="1" applyProtection="1">
      <alignment horizontal="center" vertical="center" wrapText="1"/>
    </xf>
    <xf numFmtId="0" fontId="4" fillId="10" borderId="39" xfId="0" applyFont="1" applyFill="1" applyBorder="1" applyAlignment="1" applyProtection="1">
      <alignment horizontal="center" vertical="center"/>
    </xf>
    <xf numFmtId="0" fontId="4" fillId="10" borderId="40" xfId="0" applyFont="1" applyFill="1" applyBorder="1" applyAlignment="1" applyProtection="1">
      <alignment horizontal="center" vertical="center"/>
    </xf>
    <xf numFmtId="0" fontId="4" fillId="10" borderId="40" xfId="0" applyFont="1" applyFill="1" applyBorder="1" applyAlignment="1" applyProtection="1">
      <alignment horizontal="center" wrapText="1"/>
    </xf>
    <xf numFmtId="165" fontId="27" fillId="0" borderId="9" xfId="0" applyNumberFormat="1" applyFont="1" applyBorder="1" applyAlignment="1" applyProtection="1">
      <alignment horizontal="left"/>
    </xf>
    <xf numFmtId="14" fontId="0" fillId="0" borderId="8" xfId="0" applyNumberFormat="1" applyBorder="1" applyAlignment="1" applyProtection="1">
      <alignment horizontal="center"/>
      <protection locked="0" hidden="1"/>
    </xf>
    <xf numFmtId="14" fontId="0" fillId="0" borderId="8" xfId="0" applyNumberFormat="1" applyBorder="1" applyAlignment="1" applyProtection="1">
      <alignment horizontal="center"/>
      <protection hidden="1"/>
    </xf>
    <xf numFmtId="14" fontId="0" fillId="0" borderId="7" xfId="0" applyNumberFormat="1" applyBorder="1" applyAlignment="1" applyProtection="1">
      <alignment horizontal="center"/>
      <protection hidden="1"/>
    </xf>
    <xf numFmtId="14" fontId="3" fillId="0" borderId="47" xfId="0" applyNumberFormat="1" applyFont="1" applyBorder="1" applyAlignment="1" applyProtection="1">
      <alignment horizontal="center"/>
    </xf>
    <xf numFmtId="0" fontId="3" fillId="0" borderId="48" xfId="0" applyFont="1" applyBorder="1" applyAlignment="1" applyProtection="1">
      <alignment horizontal="center"/>
    </xf>
    <xf numFmtId="14" fontId="0" fillId="0" borderId="13" xfId="0" applyNumberFormat="1" applyBorder="1" applyAlignment="1" applyProtection="1">
      <alignment horizontal="center"/>
      <protection hidden="1"/>
    </xf>
    <xf numFmtId="14" fontId="0" fillId="0" borderId="15" xfId="0" applyNumberFormat="1" applyBorder="1" applyAlignment="1" applyProtection="1">
      <alignment horizontal="center"/>
      <protection hidden="1"/>
    </xf>
    <xf numFmtId="0" fontId="1" fillId="0" borderId="15" xfId="0" applyFont="1" applyBorder="1" applyAlignment="1" applyProtection="1">
      <alignment horizontal="center"/>
    </xf>
    <xf numFmtId="0" fontId="1" fillId="0" borderId="16" xfId="0" applyFont="1" applyBorder="1" applyAlignment="1" applyProtection="1">
      <alignment horizontal="center"/>
    </xf>
    <xf numFmtId="0" fontId="9" fillId="6" borderId="28" xfId="0" applyFont="1" applyFill="1" applyBorder="1" applyAlignment="1" applyProtection="1">
      <alignment horizontal="center"/>
    </xf>
    <xf numFmtId="0" fontId="9" fillId="6" borderId="29" xfId="0" applyFont="1" applyFill="1" applyBorder="1" applyAlignment="1" applyProtection="1">
      <alignment horizontal="center"/>
    </xf>
    <xf numFmtId="0" fontId="6" fillId="5" borderId="30" xfId="0" applyFont="1" applyFill="1" applyBorder="1" applyAlignment="1" applyProtection="1">
      <alignment horizontal="center"/>
    </xf>
    <xf numFmtId="0" fontId="6" fillId="5" borderId="31" xfId="0" applyFont="1" applyFill="1" applyBorder="1" applyAlignment="1" applyProtection="1">
      <alignment horizontal="center"/>
    </xf>
    <xf numFmtId="0" fontId="6" fillId="5" borderId="32" xfId="0" applyFont="1" applyFill="1" applyBorder="1" applyAlignment="1" applyProtection="1">
      <alignment horizontal="center"/>
    </xf>
    <xf numFmtId="0" fontId="6" fillId="0" borderId="7" xfId="0" applyFont="1" applyBorder="1" applyAlignment="1" applyProtection="1">
      <alignment horizontal="center"/>
    </xf>
    <xf numFmtId="0" fontId="6" fillId="0" borderId="14" xfId="0" applyFont="1" applyBorder="1" applyAlignment="1" applyProtection="1">
      <alignment horizontal="center"/>
    </xf>
    <xf numFmtId="0" fontId="6" fillId="0" borderId="8" xfId="0" applyFont="1" applyBorder="1" applyAlignment="1" applyProtection="1">
      <alignment horizontal="center"/>
    </xf>
    <xf numFmtId="0" fontId="7" fillId="2" borderId="14" xfId="0" applyFont="1" applyFill="1" applyBorder="1" applyAlignment="1" applyProtection="1">
      <alignment horizontal="center"/>
    </xf>
    <xf numFmtId="0" fontId="7" fillId="2" borderId="8" xfId="0" applyFont="1" applyFill="1" applyBorder="1" applyAlignment="1" applyProtection="1">
      <alignment horizontal="center"/>
    </xf>
    <xf numFmtId="0" fontId="24" fillId="0" borderId="15" xfId="0" applyFont="1" applyBorder="1" applyAlignment="1" applyProtection="1">
      <alignment horizontal="center" vertical="top" wrapText="1"/>
    </xf>
    <xf numFmtId="0" fontId="24" fillId="0" borderId="16" xfId="0" applyFont="1" applyBorder="1" applyAlignment="1" applyProtection="1">
      <alignment horizontal="center" vertical="top"/>
    </xf>
    <xf numFmtId="0" fontId="24" fillId="0" borderId="13" xfId="0" applyFont="1" applyBorder="1" applyAlignment="1" applyProtection="1">
      <alignment horizontal="center" vertical="top"/>
    </xf>
    <xf numFmtId="0" fontId="24" fillId="0" borderId="21" xfId="0" applyFont="1" applyBorder="1" applyAlignment="1" applyProtection="1">
      <alignment horizontal="left" vertical="top" wrapText="1"/>
    </xf>
    <xf numFmtId="0" fontId="24" fillId="0" borderId="22" xfId="0" applyFont="1" applyBorder="1" applyAlignment="1" applyProtection="1">
      <alignment horizontal="left" vertical="top" wrapText="1"/>
    </xf>
    <xf numFmtId="0" fontId="24" fillId="0" borderId="23" xfId="0" applyFont="1" applyBorder="1" applyAlignment="1" applyProtection="1">
      <alignment horizontal="left" vertical="top" wrapText="1"/>
    </xf>
    <xf numFmtId="0" fontId="9" fillId="6" borderId="19" xfId="0" applyFont="1" applyFill="1" applyBorder="1" applyAlignment="1" applyProtection="1">
      <alignment horizontal="center" vertical="center" wrapText="1"/>
    </xf>
    <xf numFmtId="0" fontId="22" fillId="6" borderId="19" xfId="0" applyFont="1" applyFill="1" applyBorder="1" applyAlignment="1" applyProtection="1">
      <alignment horizontal="center" vertical="center" wrapText="1"/>
    </xf>
    <xf numFmtId="0" fontId="10" fillId="5" borderId="0" xfId="0" applyFont="1" applyFill="1" applyBorder="1" applyAlignment="1" applyProtection="1">
      <alignment horizontal="center" vertical="top" wrapText="1"/>
    </xf>
    <xf numFmtId="0" fontId="9" fillId="3" borderId="0" xfId="0" applyFont="1" applyFill="1" applyBorder="1" applyAlignment="1" applyProtection="1">
      <alignment horizontal="center"/>
    </xf>
    <xf numFmtId="165" fontId="6" fillId="5" borderId="0" xfId="0" applyNumberFormat="1" applyFont="1" applyFill="1" applyBorder="1" applyAlignment="1" applyProtection="1">
      <alignment horizontal="center"/>
    </xf>
    <xf numFmtId="0" fontId="21" fillId="5" borderId="0" xfId="0" applyFont="1" applyFill="1" applyBorder="1" applyAlignment="1" applyProtection="1">
      <alignment horizontal="center" vertical="top" wrapText="1"/>
    </xf>
    <xf numFmtId="0" fontId="21" fillId="0" borderId="20" xfId="0" applyFont="1" applyBorder="1" applyAlignment="1" applyProtection="1">
      <alignment horizontal="center" vertical="top" wrapText="1"/>
    </xf>
    <xf numFmtId="0" fontId="26" fillId="0" borderId="17" xfId="0" applyFont="1" applyBorder="1" applyAlignment="1" applyProtection="1">
      <alignment horizontal="left" vertical="top" wrapText="1"/>
    </xf>
    <xf numFmtId="0" fontId="26" fillId="0" borderId="18" xfId="0" applyFont="1" applyBorder="1" applyAlignment="1" applyProtection="1">
      <alignment horizontal="left" vertical="top" wrapText="1"/>
    </xf>
    <xf numFmtId="0" fontId="20" fillId="0" borderId="0" xfId="0" applyFont="1" applyFill="1" applyBorder="1" applyAlignment="1" applyProtection="1">
      <alignment horizontal="center" vertical="center" wrapText="1"/>
    </xf>
    <xf numFmtId="0" fontId="9" fillId="4" borderId="28" xfId="0" applyFont="1" applyFill="1" applyBorder="1" applyAlignment="1" applyProtection="1">
      <alignment horizontal="center"/>
    </xf>
    <xf numFmtId="0" fontId="9" fillId="4" borderId="29" xfId="0" applyFont="1" applyFill="1" applyBorder="1" applyAlignment="1" applyProtection="1">
      <alignment horizontal="center"/>
    </xf>
    <xf numFmtId="0" fontId="6" fillId="0" borderId="30" xfId="0" applyFont="1" applyFill="1" applyBorder="1" applyAlignment="1" applyProtection="1">
      <alignment horizontal="center"/>
    </xf>
    <xf numFmtId="0" fontId="6" fillId="0" borderId="31" xfId="0" applyFont="1" applyFill="1" applyBorder="1" applyAlignment="1" applyProtection="1">
      <alignment horizontal="center"/>
    </xf>
    <xf numFmtId="0" fontId="6" fillId="0" borderId="32" xfId="0" applyFont="1" applyFill="1" applyBorder="1" applyAlignment="1" applyProtection="1">
      <alignment horizontal="center"/>
    </xf>
    <xf numFmtId="0" fontId="1" fillId="0" borderId="26" xfId="0" applyFont="1" applyBorder="1" applyAlignment="1" applyProtection="1">
      <alignment horizontal="center"/>
    </xf>
    <xf numFmtId="0" fontId="1" fillId="0" borderId="27" xfId="0" applyFont="1" applyBorder="1" applyAlignment="1" applyProtection="1">
      <alignment horizontal="center"/>
    </xf>
    <xf numFmtId="0" fontId="7" fillId="2" borderId="7" xfId="0" applyFont="1" applyFill="1" applyBorder="1" applyAlignment="1" applyProtection="1">
      <alignment horizontal="left"/>
    </xf>
    <xf numFmtId="0" fontId="4" fillId="0" borderId="7" xfId="0" applyFont="1" applyBorder="1" applyAlignment="1" applyProtection="1">
      <alignment horizontal="left"/>
    </xf>
    <xf numFmtId="0" fontId="0" fillId="0" borderId="14" xfId="0" applyBorder="1" applyAlignment="1">
      <alignment horizontal="left"/>
    </xf>
    <xf numFmtId="0" fontId="0" fillId="0" borderId="8" xfId="0" applyBorder="1" applyAlignment="1">
      <alignment horizontal="left"/>
    </xf>
    <xf numFmtId="0" fontId="1" fillId="0" borderId="7" xfId="0" applyFont="1" applyBorder="1" applyAlignment="1" applyProtection="1">
      <alignment horizontal="left"/>
    </xf>
    <xf numFmtId="0" fontId="0" fillId="0" borderId="15" xfId="0" applyBorder="1" applyAlignment="1" applyProtection="1">
      <alignment horizontal="left" vertical="top"/>
    </xf>
    <xf numFmtId="0" fontId="0" fillId="0" borderId="16" xfId="0" applyBorder="1" applyAlignment="1">
      <alignment horizontal="left" vertical="top"/>
    </xf>
    <xf numFmtId="0" fontId="0" fillId="0" borderId="13" xfId="0" applyBorder="1" applyAlignment="1">
      <alignment horizontal="left" vertical="top"/>
    </xf>
    <xf numFmtId="0" fontId="0" fillId="0" borderId="41" xfId="0" applyBorder="1" applyAlignment="1">
      <alignment horizontal="left" vertical="top"/>
    </xf>
    <xf numFmtId="0" fontId="0" fillId="0" borderId="0" xfId="0" applyAlignment="1">
      <alignment horizontal="left" vertical="top"/>
    </xf>
    <xf numFmtId="0" fontId="0" fillId="0" borderId="10" xfId="0" applyBorder="1" applyAlignment="1">
      <alignment horizontal="left" vertical="top"/>
    </xf>
    <xf numFmtId="0" fontId="7" fillId="2" borderId="14" xfId="0" applyFont="1" applyFill="1" applyBorder="1" applyAlignment="1" applyProtection="1">
      <alignment horizontal="left"/>
    </xf>
    <xf numFmtId="0" fontId="7" fillId="2" borderId="8" xfId="0" applyFont="1" applyFill="1" applyBorder="1" applyAlignment="1" applyProtection="1">
      <alignment horizontal="left"/>
    </xf>
    <xf numFmtId="0" fontId="23" fillId="0" borderId="6" xfId="0" applyFont="1" applyBorder="1" applyAlignment="1" applyProtection="1">
      <alignment horizontal="left" vertical="center" wrapText="1"/>
    </xf>
    <xf numFmtId="0" fontId="9" fillId="3" borderId="0" xfId="0" applyFont="1" applyFill="1" applyBorder="1" applyAlignment="1" applyProtection="1">
      <alignment horizontal="left"/>
    </xf>
    <xf numFmtId="0" fontId="0" fillId="0" borderId="1" xfId="0" applyBorder="1" applyAlignment="1">
      <alignment horizontal="center"/>
    </xf>
    <xf numFmtId="0" fontId="5" fillId="0" borderId="1" xfId="0" applyFont="1" applyBorder="1" applyAlignment="1">
      <alignment horizontal="center"/>
    </xf>
    <xf numFmtId="0" fontId="9" fillId="0" borderId="7" xfId="0" applyFont="1" applyBorder="1" applyAlignment="1">
      <alignment horizontal="center"/>
    </xf>
    <xf numFmtId="0" fontId="9" fillId="0" borderId="14" xfId="0" applyFont="1" applyBorder="1" applyAlignment="1">
      <alignment horizontal="center"/>
    </xf>
    <xf numFmtId="0" fontId="9" fillId="0" borderId="8" xfId="0" applyFont="1" applyBorder="1" applyAlignment="1">
      <alignment horizontal="center"/>
    </xf>
  </cellXfs>
  <cellStyles count="1">
    <cellStyle name="Normal" xfId="0" builtinId="0"/>
  </cellStyles>
  <dxfs count="80">
    <dxf>
      <font>
        <b val="0"/>
        <i val="0"/>
        <strike val="0"/>
        <condense val="0"/>
        <extend val="0"/>
        <outline val="0"/>
        <shadow val="0"/>
        <u val="none"/>
        <vertAlign val="baseline"/>
        <sz val="12"/>
        <color auto="1"/>
        <name val="Arial"/>
        <scheme val="none"/>
      </font>
      <numFmt numFmtId="166" formatCode="&quot;$&quot;#,##0.00"/>
      <alignment horizontal="center" vertical="bottom" textRotation="0" wrapText="0" indent="0" justifyLastLine="0" shrinkToFit="0" readingOrder="0"/>
      <border diagonalUp="0" diagonalDown="0">
        <left style="thin">
          <color theme="1"/>
        </left>
        <right/>
        <top style="thin">
          <color theme="1"/>
        </top>
        <bottom/>
        <vertical/>
        <horizontal/>
      </border>
      <protection locked="1" hidden="0"/>
    </dxf>
    <dxf>
      <font>
        <b val="0"/>
        <i val="0"/>
        <strike val="0"/>
        <condense val="0"/>
        <extend val="0"/>
        <outline val="0"/>
        <shadow val="0"/>
        <u val="none"/>
        <vertAlign val="baseline"/>
        <sz val="12"/>
        <color auto="1"/>
        <name val="Arial"/>
        <scheme val="none"/>
      </font>
      <numFmt numFmtId="164" formatCode="0.000%"/>
      <alignment horizontal="center" vertical="bottom" textRotation="0" wrapText="0" indent="0" justifyLastLine="0" shrinkToFit="0" readingOrder="0"/>
      <border diagonalUp="0" diagonalDown="0">
        <left style="thin">
          <color theme="1"/>
        </left>
        <right style="thin">
          <color theme="1"/>
        </right>
        <top style="thin">
          <color theme="1"/>
        </top>
        <bottom/>
        <vertical/>
        <horizontal/>
      </border>
      <protection locked="0" hidden="0"/>
    </dxf>
    <dxf>
      <font>
        <b val="0"/>
        <i val="0"/>
        <strike val="0"/>
        <condense val="0"/>
        <extend val="0"/>
        <outline val="0"/>
        <shadow val="0"/>
        <u val="none"/>
        <vertAlign val="baseline"/>
        <sz val="12"/>
        <color auto="1"/>
        <name val="Arial"/>
        <scheme val="none"/>
      </font>
      <numFmt numFmtId="166" formatCode="&quot;$&quot;#,##0.00"/>
      <alignment horizontal="center" vertical="bottom" textRotation="0" wrapText="0" indent="0" justifyLastLine="0" shrinkToFit="0" readingOrder="0"/>
      <border diagonalUp="0" diagonalDown="0">
        <left style="thin">
          <color theme="1"/>
        </left>
        <right style="thin">
          <color theme="1"/>
        </right>
        <top style="thin">
          <color theme="1"/>
        </top>
        <bottom/>
        <vertical/>
        <horizontal/>
      </border>
      <protection locked="0" hidden="0"/>
    </dxf>
    <dxf>
      <font>
        <b val="0"/>
        <i val="0"/>
        <strike val="0"/>
        <condense val="0"/>
        <extend val="0"/>
        <outline val="0"/>
        <shadow val="0"/>
        <u val="none"/>
        <vertAlign val="baseline"/>
        <sz val="12"/>
        <color auto="1"/>
        <name val="Arial"/>
        <scheme val="none"/>
      </font>
      <numFmt numFmtId="165" formatCode="mm/dd/yy;@"/>
      <alignment horizontal="center" vertical="bottom" textRotation="0" wrapText="0" indent="0" justifyLastLine="0" shrinkToFit="0" readingOrder="0"/>
      <border diagonalUp="0" diagonalDown="0">
        <left/>
        <right style="thin">
          <color theme="1"/>
        </right>
        <top style="thin">
          <color theme="1"/>
        </top>
        <bottom/>
        <vertical/>
        <horizontal/>
      </border>
      <protection locked="0" hidden="0"/>
    </dxf>
    <dxf>
      <border outline="0">
        <top style="thin">
          <color theme="1"/>
        </top>
      </border>
    </dxf>
    <dxf>
      <border outline="0">
        <left style="thin">
          <color indexed="64"/>
        </left>
        <right style="thin">
          <color theme="1"/>
        </right>
        <top style="medium">
          <color theme="1"/>
        </top>
        <bottom style="thin">
          <color theme="1"/>
        </bottom>
      </border>
    </dxf>
    <dxf>
      <border outline="0">
        <bottom style="thin">
          <color theme="1"/>
        </bottom>
      </border>
    </dxf>
    <dxf>
      <fill>
        <patternFill patternType="solid">
          <fgColor theme="9"/>
          <bgColor theme="9" tint="0.39997558519241921"/>
        </patternFill>
      </fill>
      <alignment horizontal="center" vertical="center" textRotation="0" wrapText="1" indent="0" justifyLastLine="0" shrinkToFit="0" readingOrder="0"/>
      <border diagonalUp="0" diagonalDown="0" outline="0">
        <left style="thin">
          <color theme="1"/>
        </left>
        <right style="thin">
          <color theme="1"/>
        </right>
        <top/>
        <bottom/>
      </border>
      <protection locked="1" hidden="0"/>
    </dxf>
    <dxf>
      <font>
        <b val="0"/>
        <i val="0"/>
        <strike val="0"/>
        <condense val="0"/>
        <extend val="0"/>
        <outline val="0"/>
        <shadow val="0"/>
        <u val="none"/>
        <vertAlign val="baseline"/>
        <sz val="12"/>
        <color auto="1"/>
        <name val="Arial"/>
        <scheme val="none"/>
      </font>
      <numFmt numFmtId="166" formatCode="&quot;$&quot;#,##0.00"/>
      <alignment horizontal="center" vertical="bottom" textRotation="0" wrapText="0" indent="0" justifyLastLine="0" shrinkToFit="0" readingOrder="0"/>
      <border diagonalUp="0" diagonalDown="0">
        <left style="thin">
          <color theme="1"/>
        </left>
        <right/>
        <top style="thin">
          <color theme="1"/>
        </top>
        <bottom/>
        <vertical/>
        <horizontal/>
      </border>
      <protection locked="1" hidden="0"/>
    </dxf>
    <dxf>
      <font>
        <b val="0"/>
        <i val="0"/>
        <strike val="0"/>
        <condense val="0"/>
        <extend val="0"/>
        <outline val="0"/>
        <shadow val="0"/>
        <u val="none"/>
        <vertAlign val="baseline"/>
        <sz val="12"/>
        <color auto="1"/>
        <name val="Arial"/>
        <scheme val="none"/>
      </font>
      <numFmt numFmtId="166" formatCode="&quot;$&quot;#,##0.00"/>
      <alignment horizontal="center" vertical="bottom" textRotation="0" wrapText="0" indent="0" justifyLastLine="0" shrinkToFit="0" readingOrder="0"/>
      <border diagonalUp="0" diagonalDown="0">
        <left style="thin">
          <color theme="1"/>
        </left>
        <right style="thin">
          <color theme="1"/>
        </right>
        <top style="thin">
          <color theme="1"/>
        </top>
        <bottom/>
        <vertical/>
        <horizontal/>
      </border>
      <protection locked="1" hidden="1"/>
    </dxf>
    <dxf>
      <font>
        <b val="0"/>
        <i val="0"/>
        <strike val="0"/>
        <condense val="0"/>
        <extend val="0"/>
        <outline val="0"/>
        <shadow val="0"/>
        <u val="none"/>
        <vertAlign val="baseline"/>
        <sz val="12"/>
        <color auto="1"/>
        <name val="Arial"/>
        <scheme val="none"/>
      </font>
      <numFmt numFmtId="165" formatCode="mm/dd/yy;@"/>
      <alignment horizontal="center" vertical="bottom" textRotation="0" wrapText="0" indent="0" justifyLastLine="0" shrinkToFit="0" readingOrder="0"/>
      <border diagonalUp="0" diagonalDown="0">
        <left/>
        <right style="thin">
          <color theme="1"/>
        </right>
        <top style="thin">
          <color theme="1"/>
        </top>
        <bottom/>
        <vertical/>
        <horizontal/>
      </border>
      <protection locked="0" hidden="0"/>
    </dxf>
    <dxf>
      <border outline="0">
        <top style="thin">
          <color theme="1"/>
        </top>
      </border>
    </dxf>
    <dxf>
      <border outline="0">
        <left style="thin">
          <color indexed="64"/>
        </left>
        <right style="thin">
          <color indexed="64"/>
        </right>
        <top style="thin">
          <color indexed="64"/>
        </top>
        <bottom style="thin">
          <color indexed="64"/>
        </bottom>
      </border>
    </dxf>
    <dxf>
      <border outline="0">
        <bottom style="thin">
          <color theme="1"/>
        </bottom>
      </border>
    </dxf>
    <dxf>
      <fill>
        <patternFill patternType="solid">
          <fgColor rgb="FF588840"/>
          <bgColor theme="6" tint="0.39997558519241921"/>
        </patternFill>
      </fill>
      <protection locked="1" hidden="0"/>
    </dxf>
    <dxf>
      <font>
        <b val="0"/>
        <i val="0"/>
        <strike val="0"/>
        <condense val="0"/>
        <extend val="0"/>
        <outline val="0"/>
        <shadow val="0"/>
        <u val="none"/>
        <vertAlign val="baseline"/>
        <sz val="12"/>
        <color auto="1"/>
        <name val="Arial"/>
        <scheme val="none"/>
      </font>
      <numFmt numFmtId="166" formatCode="&quot;$&quot;#,##0.00"/>
      <alignment horizontal="general" vertical="bottom" textRotation="0" wrapText="0" indent="0" justifyLastLine="0" shrinkToFit="0" readingOrder="0"/>
      <border diagonalUp="0" diagonalDown="0">
        <left style="thin">
          <color indexed="64"/>
        </left>
        <right/>
        <top style="thin">
          <color theme="1"/>
        </top>
        <bottom style="thin">
          <color theme="1"/>
        </bottom>
        <vertical/>
        <horizontal/>
      </border>
      <protection locked="1" hidden="0"/>
    </dxf>
    <dxf>
      <font>
        <b val="0"/>
        <i val="0"/>
        <strike val="0"/>
        <condense val="0"/>
        <extend val="0"/>
        <outline val="0"/>
        <shadow val="0"/>
        <u val="none"/>
        <vertAlign val="baseline"/>
        <sz val="12"/>
        <color auto="1"/>
        <name val="Arial"/>
        <scheme val="none"/>
      </font>
      <numFmt numFmtId="166" formatCode="&quot;$&quot;#,##0.00"/>
      <alignment horizontal="center" vertical="bottom" textRotation="0" wrapText="0" indent="0" justifyLastLine="0" shrinkToFit="0" readingOrder="0"/>
      <border diagonalUp="0" diagonalDown="0">
        <left style="thin">
          <color theme="1"/>
        </left>
        <right/>
        <top style="thin">
          <color theme="1"/>
        </top>
        <bottom style="thin">
          <color theme="1"/>
        </bottom>
        <vertical/>
        <horizontal/>
      </border>
      <protection locked="1" hidden="1"/>
    </dxf>
    <dxf>
      <font>
        <b val="0"/>
        <i val="0"/>
        <strike val="0"/>
        <condense val="0"/>
        <extend val="0"/>
        <outline val="0"/>
        <shadow val="0"/>
        <u val="none"/>
        <vertAlign val="baseline"/>
        <sz val="11"/>
        <color auto="1"/>
        <name val="Arial"/>
        <scheme val="none"/>
      </font>
      <numFmt numFmtId="165" formatCode="mm/dd/yy;@"/>
      <alignment horizontal="center" vertical="bottom" textRotation="0" wrapText="0" indent="0" justifyLastLine="0" shrinkToFit="0" readingOrder="0"/>
      <border diagonalUp="0" diagonalDown="0">
        <left/>
        <right style="thin">
          <color theme="1"/>
        </right>
        <top style="thin">
          <color theme="1"/>
        </top>
        <bottom style="thin">
          <color theme="1"/>
        </bottom>
        <vertical/>
        <horizontal/>
      </border>
      <protection locked="1" hidden="0"/>
    </dxf>
    <dxf>
      <border outline="0">
        <left style="thin">
          <color indexed="64"/>
        </left>
        <right style="thin">
          <color indexed="64"/>
        </right>
      </border>
    </dxf>
    <dxf>
      <border outline="0">
        <bottom style="medium">
          <color theme="1"/>
        </bottom>
      </border>
    </dxf>
    <dxf>
      <fill>
        <patternFill patternType="solid">
          <fgColor rgb="FFCB716F"/>
          <bgColor theme="5" tint="0.59999389629810485"/>
        </patternFill>
      </fill>
      <protection locked="1" hidden="0"/>
    </dxf>
    <dxf>
      <font>
        <color theme="0"/>
      </font>
    </dxf>
    <dxf>
      <font>
        <color theme="0"/>
      </font>
    </dxf>
    <dxf>
      <font>
        <color theme="0"/>
      </font>
    </dxf>
    <dxf>
      <font>
        <color theme="0"/>
      </font>
    </dxf>
    <dxf>
      <font>
        <color theme="0"/>
      </font>
    </dxf>
    <dxf>
      <font>
        <color theme="0"/>
      </font>
    </dxf>
    <dxf>
      <numFmt numFmtId="19" formatCode="m/d/yyyy"/>
      <alignment horizontal="center" vertical="bottom" textRotation="0" wrapText="0" indent="0" justifyLastLine="0" shrinkToFit="0" readingOrder="0"/>
      <border diagonalUp="0" diagonalDown="0">
        <left style="thin">
          <color theme="0"/>
        </left>
        <right/>
        <top style="thin">
          <color theme="0"/>
        </top>
        <bottom style="thin">
          <color theme="0"/>
        </bottom>
        <vertical/>
        <horizontal/>
      </border>
      <protection locked="1" hidden="1"/>
    </dxf>
    <dxf>
      <numFmt numFmtId="19" formatCode="m/d/yyyy"/>
      <alignment horizontal="center" vertical="bottom" textRotation="0" wrapText="0" indent="0" justifyLastLine="0" shrinkToFit="0" readingOrder="0"/>
      <border diagonalUp="0" diagonalDown="0">
        <left/>
        <right style="thin">
          <color theme="0"/>
        </right>
        <top style="thin">
          <color theme="0"/>
        </top>
        <bottom style="thin">
          <color theme="0"/>
        </bottom>
        <vertical/>
        <horizontal/>
      </border>
      <protection locked="1" hidden="1"/>
    </dxf>
    <dxf>
      <border outline="0">
        <top style="thin">
          <color theme="0"/>
        </top>
      </border>
    </dxf>
    <dxf>
      <border outline="0">
        <left style="thin">
          <color theme="0"/>
        </left>
        <right style="thin">
          <color theme="0"/>
        </right>
        <top style="thin">
          <color theme="0"/>
        </top>
        <bottom style="thin">
          <color theme="0"/>
        </bottom>
      </border>
    </dxf>
    <dxf>
      <border outline="0">
        <bottom style="thin">
          <color indexed="64"/>
        </bottom>
      </border>
    </dxf>
    <dxf>
      <numFmt numFmtId="19" formatCode="m/d/yyyy"/>
      <alignment horizontal="center" vertical="bottom" textRotation="0" wrapText="0" indent="0" justifyLastLine="0" shrinkToFit="0" readingOrder="0"/>
      <border diagonalUp="0" diagonalDown="0">
        <left style="thin">
          <color theme="0"/>
        </left>
        <right/>
        <top style="thin">
          <color theme="0"/>
        </top>
        <bottom style="thin">
          <color theme="0"/>
        </bottom>
        <vertical/>
        <horizontal/>
      </border>
      <protection locked="1" hidden="1"/>
    </dxf>
    <dxf>
      <numFmt numFmtId="19" formatCode="m/d/yyyy"/>
      <alignment horizontal="center" vertical="bottom" textRotation="0" wrapText="0" indent="0" justifyLastLine="0" shrinkToFit="0" readingOrder="0"/>
      <border diagonalUp="0" diagonalDown="0">
        <left/>
        <right style="thin">
          <color theme="0"/>
        </right>
        <top style="thin">
          <color theme="0"/>
        </top>
        <bottom style="thin">
          <color theme="0"/>
        </bottom>
        <vertical/>
        <horizontal/>
      </border>
      <protection locked="1" hidden="1"/>
    </dxf>
    <dxf>
      <border outline="0">
        <top style="thin">
          <color theme="0"/>
        </top>
      </border>
    </dxf>
    <dxf>
      <border outline="0">
        <left style="thin">
          <color theme="0"/>
        </left>
        <right style="thin">
          <color theme="0"/>
        </right>
        <top style="thin">
          <color theme="0"/>
        </top>
        <bottom style="thin">
          <color theme="0"/>
        </bottom>
      </border>
    </dxf>
    <dxf>
      <border outline="0">
        <bottom style="thin">
          <color indexed="64"/>
        </bottom>
      </border>
    </dxf>
    <dxf>
      <numFmt numFmtId="19" formatCode="m/d/yyyy"/>
      <alignment horizontal="center" vertical="bottom" textRotation="0" wrapText="0" indent="0" justifyLastLine="0" shrinkToFit="0" readingOrder="0"/>
      <border diagonalUp="0" diagonalDown="0">
        <left style="thin">
          <color theme="0"/>
        </left>
        <right/>
        <top style="thin">
          <color theme="0"/>
        </top>
        <bottom style="thin">
          <color theme="0"/>
        </bottom>
        <vertical/>
        <horizontal/>
      </border>
      <protection locked="1" hidden="1"/>
    </dxf>
    <dxf>
      <numFmt numFmtId="19" formatCode="m/d/yyyy"/>
      <alignment horizontal="center" vertical="bottom" textRotation="0" wrapText="0" indent="0" justifyLastLine="0" shrinkToFit="0" readingOrder="0"/>
      <border diagonalUp="0" diagonalDown="0">
        <left/>
        <right style="thin">
          <color theme="0"/>
        </right>
        <top style="thin">
          <color theme="0"/>
        </top>
        <bottom style="thin">
          <color theme="0"/>
        </bottom>
        <vertical/>
        <horizontal/>
      </border>
      <protection locked="1" hidden="1"/>
    </dxf>
    <dxf>
      <border outline="0">
        <top style="thin">
          <color theme="0"/>
        </top>
      </border>
    </dxf>
    <dxf>
      <border outline="0">
        <left style="thin">
          <color theme="0"/>
        </left>
        <right style="thin">
          <color theme="0"/>
        </right>
        <top style="thin">
          <color theme="0"/>
        </top>
        <bottom style="thin">
          <color theme="0"/>
        </bottom>
      </border>
    </dxf>
    <dxf>
      <border outline="0">
        <bottom style="thin">
          <color indexed="64"/>
        </bottom>
      </border>
    </dxf>
    <dxf>
      <numFmt numFmtId="19" formatCode="m/d/yyyy"/>
      <alignment horizontal="center" vertical="bottom" textRotation="0" wrapText="0" indent="0" justifyLastLine="0" shrinkToFit="0" readingOrder="0"/>
      <border diagonalUp="0" diagonalDown="0">
        <left style="thin">
          <color theme="0"/>
        </left>
        <right/>
        <top style="thin">
          <color theme="0"/>
        </top>
        <bottom style="thin">
          <color theme="0"/>
        </bottom>
        <vertical/>
        <horizontal/>
      </border>
      <protection locked="1" hidden="1"/>
    </dxf>
    <dxf>
      <numFmt numFmtId="19" formatCode="m/d/yyyy"/>
      <alignment horizontal="center" vertical="bottom" textRotation="0" wrapText="0" indent="0" justifyLastLine="0" shrinkToFit="0" readingOrder="0"/>
      <border diagonalUp="0" diagonalDown="0">
        <left/>
        <right style="thin">
          <color theme="0"/>
        </right>
        <top style="thin">
          <color theme="0"/>
        </top>
        <bottom style="thin">
          <color theme="0"/>
        </bottom>
        <vertical/>
        <horizontal/>
      </border>
      <protection locked="1" hidden="1"/>
    </dxf>
    <dxf>
      <border outline="0">
        <top style="thin">
          <color theme="0"/>
        </top>
      </border>
    </dxf>
    <dxf>
      <border outline="0">
        <left style="thin">
          <color theme="0"/>
        </left>
        <right style="thin">
          <color theme="0"/>
        </right>
        <top style="thin">
          <color theme="0"/>
        </top>
        <bottom style="thin">
          <color theme="0"/>
        </bottom>
      </border>
    </dxf>
    <dxf>
      <border outline="0">
        <bottom style="thin">
          <color indexed="64"/>
        </bottom>
      </border>
    </dxf>
    <dxf>
      <font>
        <b val="0"/>
        <i val="0"/>
        <strike val="0"/>
        <condense val="0"/>
        <extend val="0"/>
        <outline val="0"/>
        <shadow val="0"/>
        <u val="none"/>
        <vertAlign val="baseline"/>
        <sz val="12"/>
        <color auto="1"/>
        <name val="Arial"/>
        <scheme val="none"/>
      </font>
      <numFmt numFmtId="166" formatCode="&quot;$&quot;#,##0.00"/>
      <alignment horizontal="center" vertical="bottom" textRotation="0" wrapText="0" indent="0" justifyLastLine="0" shrinkToFit="0" readingOrder="0"/>
      <border diagonalUp="0" diagonalDown="0">
        <left style="thin">
          <color theme="1"/>
        </left>
        <right style="thin">
          <color theme="1"/>
        </right>
        <top style="thin">
          <color theme="1"/>
        </top>
        <bottom style="thin">
          <color theme="1"/>
        </bottom>
        <vertical/>
        <horizontal/>
      </border>
      <protection locked="1" hidden="1"/>
    </dxf>
    <dxf>
      <font>
        <b val="0"/>
        <i val="0"/>
        <strike val="0"/>
        <condense val="0"/>
        <extend val="0"/>
        <outline val="0"/>
        <shadow val="0"/>
        <u val="none"/>
        <vertAlign val="baseline"/>
        <sz val="12"/>
        <color auto="1"/>
        <name val="Arial"/>
        <scheme val="none"/>
      </font>
      <numFmt numFmtId="166" formatCode="&quot;$&quot;#,##0.00"/>
      <alignment horizontal="center" vertical="bottom" textRotation="0" wrapText="0" indent="0" justifyLastLine="0" shrinkToFit="0" readingOrder="0"/>
      <border diagonalUp="0" diagonalDown="0">
        <left style="thin">
          <color theme="1"/>
        </left>
        <right style="thin">
          <color theme="1"/>
        </right>
        <top style="thin">
          <color theme="1"/>
        </top>
        <bottom style="thin">
          <color theme="1"/>
        </bottom>
        <vertical/>
        <horizontal/>
      </border>
      <protection locked="1" hidden="1"/>
    </dxf>
    <dxf>
      <font>
        <b val="0"/>
        <i val="0"/>
        <strike val="0"/>
        <condense val="0"/>
        <extend val="0"/>
        <outline val="0"/>
        <shadow val="0"/>
        <u val="none"/>
        <vertAlign val="baseline"/>
        <sz val="11"/>
        <color auto="1"/>
        <name val="Arial"/>
        <scheme val="none"/>
      </font>
      <numFmt numFmtId="165" formatCode="mm/dd/yy;@"/>
      <alignment horizontal="center" vertical="bottom" textRotation="0" wrapText="0" indent="0" justifyLastLine="0" shrinkToFit="0" readingOrder="0"/>
      <border diagonalUp="0" diagonalDown="0">
        <left/>
        <right style="thin">
          <color theme="1"/>
        </right>
        <top style="thin">
          <color theme="1"/>
        </top>
        <bottom style="thin">
          <color theme="1"/>
        </bottom>
        <vertical/>
        <horizontal/>
      </border>
      <protection locked="1" hidden="0"/>
    </dxf>
    <dxf>
      <border outline="0">
        <left style="thin">
          <color indexed="64"/>
        </left>
        <top style="thin">
          <color indexed="64"/>
        </top>
        <bottom style="thin">
          <color theme="1"/>
        </bottom>
      </border>
    </dxf>
    <dxf>
      <border outline="0">
        <bottom style="thin">
          <color indexed="64"/>
        </bottom>
      </border>
    </dxf>
    <dxf>
      <fill>
        <patternFill patternType="solid">
          <fgColor rgb="FFCB716F"/>
          <bgColor theme="5" tint="0.59999389629810485"/>
        </patternFill>
      </fill>
    </dxf>
    <dxf>
      <font>
        <b val="0"/>
        <i val="0"/>
        <strike val="0"/>
        <condense val="0"/>
        <extend val="0"/>
        <outline val="0"/>
        <shadow val="0"/>
        <u val="none"/>
        <vertAlign val="baseline"/>
        <sz val="12"/>
        <color auto="1"/>
        <name val="Arial"/>
        <scheme val="none"/>
      </font>
      <numFmt numFmtId="166" formatCode="&quot;$&quot;#,##0.00"/>
      <alignment horizontal="center" vertical="bottom" textRotation="0" wrapText="0" indent="0" justifyLastLine="0" shrinkToFit="0" readingOrder="0"/>
      <border diagonalUp="0" diagonalDown="0">
        <left style="thin">
          <color theme="1"/>
        </left>
        <right/>
        <top style="thin">
          <color theme="1"/>
        </top>
        <bottom/>
        <vertical/>
        <horizontal/>
      </border>
      <protection locked="1" hidden="0"/>
    </dxf>
    <dxf>
      <font>
        <b val="0"/>
        <i val="0"/>
        <strike val="0"/>
        <condense val="0"/>
        <extend val="0"/>
        <outline val="0"/>
        <shadow val="0"/>
        <u val="none"/>
        <vertAlign val="baseline"/>
        <sz val="12"/>
        <color auto="1"/>
        <name val="Arial"/>
        <scheme val="none"/>
      </font>
      <numFmt numFmtId="166" formatCode="&quot;$&quot;#,##0.00"/>
      <alignment horizontal="center" vertical="bottom" textRotation="0" wrapText="0" indent="0" justifyLastLine="0" shrinkToFit="0" readingOrder="0"/>
      <border diagonalUp="0" diagonalDown="0">
        <left style="thin">
          <color theme="1"/>
        </left>
        <right style="thin">
          <color theme="1"/>
        </right>
        <top style="thin">
          <color theme="1"/>
        </top>
        <bottom/>
        <vertical/>
        <horizontal/>
      </border>
      <protection locked="1" hidden="1"/>
    </dxf>
    <dxf>
      <font>
        <b val="0"/>
        <i val="0"/>
        <strike val="0"/>
        <condense val="0"/>
        <extend val="0"/>
        <outline val="0"/>
        <shadow val="0"/>
        <u val="none"/>
        <vertAlign val="baseline"/>
        <sz val="12"/>
        <color auto="1"/>
        <name val="Arial"/>
        <scheme val="none"/>
      </font>
      <numFmt numFmtId="165" formatCode="mm/dd/yy;@"/>
      <alignment horizontal="center" vertical="bottom" textRotation="0" wrapText="0" indent="0" justifyLastLine="0" shrinkToFit="0" readingOrder="0"/>
      <border diagonalUp="0" diagonalDown="0">
        <left/>
        <right style="thin">
          <color theme="1"/>
        </right>
        <top style="thin">
          <color theme="1"/>
        </top>
        <bottom/>
        <vertical/>
        <horizontal/>
      </border>
      <protection locked="0" hidden="0"/>
    </dxf>
    <dxf>
      <border outline="0">
        <top style="thin">
          <color theme="1"/>
        </top>
      </border>
    </dxf>
    <dxf>
      <border outline="0">
        <left style="thin">
          <color indexed="64"/>
        </left>
        <right style="thin">
          <color indexed="64"/>
        </right>
        <top style="thin">
          <color indexed="64"/>
        </top>
        <bottom style="thin">
          <color indexed="64"/>
        </bottom>
      </border>
    </dxf>
    <dxf>
      <border outline="0">
        <bottom style="thin">
          <color theme="1"/>
        </bottom>
      </border>
    </dxf>
    <dxf>
      <fill>
        <patternFill patternType="solid">
          <fgColor rgb="FF588840"/>
          <bgColor theme="6" tint="0.39997558519241921"/>
        </patternFill>
      </fill>
    </dxf>
    <dxf>
      <font>
        <b val="0"/>
        <i val="0"/>
        <strike val="0"/>
        <condense val="0"/>
        <extend val="0"/>
        <outline val="0"/>
        <shadow val="0"/>
        <u val="none"/>
        <vertAlign val="baseline"/>
        <sz val="12"/>
        <color auto="1"/>
        <name val="Arial"/>
        <scheme val="none"/>
      </font>
      <numFmt numFmtId="166" formatCode="&quot;$&quot;#,##0.00"/>
      <alignment horizontal="center" vertical="bottom" textRotation="0" wrapText="0" indent="0" justifyLastLine="0" shrinkToFit="0" readingOrder="0"/>
      <border diagonalUp="0" diagonalDown="0">
        <left style="thin">
          <color theme="1"/>
        </left>
        <right/>
        <top style="thin">
          <color theme="1"/>
        </top>
        <bottom/>
        <vertical/>
        <horizontal/>
      </border>
      <protection locked="1" hidden="0"/>
    </dxf>
    <dxf>
      <font>
        <b val="0"/>
        <i val="0"/>
        <strike val="0"/>
        <condense val="0"/>
        <extend val="0"/>
        <outline val="0"/>
        <shadow val="0"/>
        <u val="none"/>
        <vertAlign val="baseline"/>
        <sz val="12"/>
        <color auto="1"/>
        <name val="Arial"/>
        <scheme val="none"/>
      </font>
      <numFmt numFmtId="164" formatCode="0.000%"/>
      <alignment horizontal="center" vertical="bottom" textRotation="0" wrapText="0" indent="0" justifyLastLine="0" shrinkToFit="0" readingOrder="0"/>
      <border diagonalUp="0" diagonalDown="0">
        <left style="thin">
          <color theme="1"/>
        </left>
        <right style="thin">
          <color theme="1"/>
        </right>
        <top style="thin">
          <color theme="1"/>
        </top>
        <bottom/>
        <vertical/>
        <horizontal/>
      </border>
      <protection locked="0" hidden="0"/>
    </dxf>
    <dxf>
      <font>
        <b val="0"/>
        <i val="0"/>
        <strike val="0"/>
        <condense val="0"/>
        <extend val="0"/>
        <outline val="0"/>
        <shadow val="0"/>
        <u val="none"/>
        <vertAlign val="baseline"/>
        <sz val="12"/>
        <color auto="1"/>
        <name val="Arial"/>
        <scheme val="none"/>
      </font>
      <numFmt numFmtId="166" formatCode="&quot;$&quot;#,##0.00"/>
      <alignment horizontal="center" vertical="bottom" textRotation="0" wrapText="0" indent="0" justifyLastLine="0" shrinkToFit="0" readingOrder="0"/>
      <border diagonalUp="0" diagonalDown="0">
        <left style="thin">
          <color theme="1"/>
        </left>
        <right style="thin">
          <color theme="1"/>
        </right>
        <top style="thin">
          <color theme="1"/>
        </top>
        <bottom/>
        <vertical/>
        <horizontal/>
      </border>
      <protection locked="0" hidden="0"/>
    </dxf>
    <dxf>
      <font>
        <b val="0"/>
        <i val="0"/>
        <strike val="0"/>
        <condense val="0"/>
        <extend val="0"/>
        <outline val="0"/>
        <shadow val="0"/>
        <u val="none"/>
        <vertAlign val="baseline"/>
        <sz val="12"/>
        <color auto="1"/>
        <name val="Arial"/>
        <scheme val="none"/>
      </font>
      <numFmt numFmtId="165" formatCode="mm/dd/yy;@"/>
      <alignment horizontal="center" vertical="bottom" textRotation="0" wrapText="0" indent="0" justifyLastLine="0" shrinkToFit="0" readingOrder="0"/>
      <border diagonalUp="0" diagonalDown="0">
        <left/>
        <right style="thin">
          <color theme="1"/>
        </right>
        <top style="thin">
          <color theme="1"/>
        </top>
        <bottom/>
        <vertical/>
        <horizontal/>
      </border>
      <protection locked="0" hidden="0"/>
    </dxf>
    <dxf>
      <border outline="0">
        <top style="thin">
          <color theme="1"/>
        </top>
      </border>
    </dxf>
    <dxf>
      <border outline="0">
        <left style="thin">
          <color indexed="64"/>
        </left>
        <right style="thin">
          <color theme="1"/>
        </right>
        <top style="medium">
          <color theme="1"/>
        </top>
        <bottom style="thin">
          <color theme="1"/>
        </bottom>
      </border>
    </dxf>
    <dxf>
      <border outline="0">
        <bottom style="thin">
          <color theme="1"/>
        </bottom>
      </border>
    </dxf>
    <dxf>
      <font>
        <b/>
        <i val="0"/>
        <strike val="0"/>
        <condense val="0"/>
        <extend val="0"/>
        <outline val="0"/>
        <shadow val="0"/>
        <u val="none"/>
        <vertAlign val="baseline"/>
        <sz val="12"/>
        <color auto="1"/>
        <name val="Arial"/>
        <scheme val="none"/>
      </font>
      <fill>
        <patternFill patternType="solid">
          <fgColor rgb="FFC89800"/>
          <bgColor theme="9" tint="0.39997558519241921"/>
        </patternFill>
      </fill>
      <alignment horizontal="center" vertical="center" textRotation="0" wrapText="1" indent="0" justifyLastLine="0" shrinkToFit="0" readingOrder="0"/>
      <border diagonalUp="0" diagonalDown="0" outline="0">
        <left style="thin">
          <color theme="1"/>
        </left>
        <right style="thin">
          <color theme="1"/>
        </right>
        <top/>
        <bottom/>
      </border>
      <protection locked="1" hidden="0"/>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1" defaultTableStyle="TableStyleMedium9" defaultPivotStyle="PivotStyleLight16">
    <tableStyle name="Table Style 1" pivot="0" count="0"/>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3</xdr:col>
      <xdr:colOff>109069</xdr:colOff>
      <xdr:row>0</xdr:row>
      <xdr:rowOff>190258</xdr:rowOff>
    </xdr:from>
    <xdr:to>
      <xdr:col>4</xdr:col>
      <xdr:colOff>14356</xdr:colOff>
      <xdr:row>0</xdr:row>
      <xdr:rowOff>726899</xdr:rowOff>
    </xdr:to>
    <xdr:pic>
      <xdr:nvPicPr>
        <xdr:cNvPr id="4" name="Picture 3" descr="Logo of Coordination of Benefits and Recovery" title="COB&am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43069" y="190258"/>
          <a:ext cx="1257837" cy="536641"/>
        </a:xfrm>
        <a:prstGeom prst="rect">
          <a:avLst/>
        </a:prstGeom>
      </xdr:spPr>
    </xdr:pic>
    <xdr:clientData/>
  </xdr:twoCellAnchor>
  <xdr:twoCellAnchor editAs="oneCell">
    <xdr:from>
      <xdr:col>0</xdr:col>
      <xdr:colOff>63770</xdr:colOff>
      <xdr:row>0</xdr:row>
      <xdr:rowOff>198210</xdr:rowOff>
    </xdr:from>
    <xdr:to>
      <xdr:col>0</xdr:col>
      <xdr:colOff>1447800</xdr:colOff>
      <xdr:row>0</xdr:row>
      <xdr:rowOff>676275</xdr:rowOff>
    </xdr:to>
    <xdr:pic>
      <xdr:nvPicPr>
        <xdr:cNvPr id="5" name="Picture 4" descr="Centers for Medicare and Medicaid Services logo" title="Centers for Medicare and Medicaid Services logo"/>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 b="11179"/>
        <a:stretch/>
      </xdr:blipFill>
      <xdr:spPr bwMode="auto">
        <a:xfrm>
          <a:off x="63770" y="198210"/>
          <a:ext cx="1384030" cy="478065"/>
        </a:xfrm>
        <a:prstGeom prst="rect">
          <a:avLst/>
        </a:prstGeom>
        <a:noFill/>
      </xdr:spPr>
    </xdr:pic>
    <xdr:clientData/>
  </xdr:twoCellAnchor>
</xdr:wsDr>
</file>

<file path=xl/tables/table1.xml><?xml version="1.0" encoding="utf-8"?>
<table xmlns="http://schemas.openxmlformats.org/spreadsheetml/2006/main" id="1" name="Table1" displayName="Table1" ref="A7:D8" totalsRowShown="0" headerRowDxfId="67" headerRowBorderDxfId="66" tableBorderDxfId="65" totalsRowBorderDxfId="64">
  <autoFilter ref="A7:D8"/>
  <tableColumns count="4">
    <tableColumn id="1" name="Date of Determination_x000a_(Date of Demand Letter)" dataDxfId="63"/>
    <tableColumn id="2" name="Principal Amount" dataDxfId="62"/>
    <tableColumn id="3" name="Interest Rate at Time of Demand" dataDxfId="61"/>
    <tableColumn id="4" name="Monthly Interest Accrual" dataDxfId="60">
      <calculatedColumnFormula>(B8*C8/12)</calculatedColumnFormula>
    </tableColumn>
  </tableColumns>
  <tableStyleInfo name="Table Style 1" showFirstColumn="0" showLastColumn="0" showRowStripes="0" showColumnStripes="0"/>
  <extLst>
    <ext xmlns:x14="http://schemas.microsoft.com/office/spreadsheetml/2009/9/main" uri="{504A1905-F514-4f6f-8877-14C23A59335A}">
      <x14:table altText="Monthly Interest Accrual Estimator" altTextSummary="Table showing Date of Determination, Principal Amount, Interest Rate at Time of Demand, and Monthly Interest Accrual."/>
    </ext>
  </extLst>
</table>
</file>

<file path=xl/tables/table10.xml><?xml version="1.0" encoding="utf-8"?>
<table xmlns="http://schemas.openxmlformats.org/spreadsheetml/2006/main" id="8" name="Table8" displayName="Table8" ref="A6:D7" totalsRowShown="0" headerRowDxfId="7" headerRowBorderDxfId="6" tableBorderDxfId="5" totalsRowBorderDxfId="4">
  <autoFilter ref="A6:D7"/>
  <tableColumns count="4">
    <tableColumn id="1" name="Date of Determination_x000a_(Date of MSPRC Demand Letter)" dataDxfId="3"/>
    <tableColumn id="2" name="Principal Amount" dataDxfId="2"/>
    <tableColumn id="3" name="Interest Rate at Time of Demand" dataDxfId="1"/>
    <tableColumn id="4" name="Monthly Interest Accrual" dataDxfId="0">
      <calculatedColumnFormula>ROUND((B7*C7/12),2)</calculatedColumnFormula>
    </tableColumn>
  </tableColumns>
  <tableStyleInfo name="Table Style 1" showFirstColumn="0" showLastColumn="0" showRowStripes="0" showColumnStripes="0"/>
  <extLst>
    <ext xmlns:x14="http://schemas.microsoft.com/office/spreadsheetml/2009/9/main" uri="{504A1905-F514-4f6f-8877-14C23A59335A}">
      <x14:table altText="Monthly Interest Accrual Estimator" altTextSummary="Table showing Date of Determination, Principal Amount, Interest Rate at Time of Demand, and Monthly Interest Accrual."/>
    </ext>
  </extLst>
</table>
</file>

<file path=xl/tables/table2.xml><?xml version="1.0" encoding="utf-8"?>
<table xmlns="http://schemas.openxmlformats.org/spreadsheetml/2006/main" id="2" name="Table2" displayName="Table2" ref="A13:C14" totalsRowShown="0" headerRowDxfId="59" headerRowBorderDxfId="58" tableBorderDxfId="57" totalsRowBorderDxfId="56">
  <autoFilter ref="A13:C14"/>
  <tableColumns count="3">
    <tableColumn id="1" name="Date Refund Paid to Medicare (or Interest Accrued-thru Date)" dataDxfId="55"/>
    <tableColumn id="2" name="Interest Due as of Date Paid to Medicare" dataDxfId="54">
      <calculatedColumnFormula>ROUNDUP(D8*L3,2)</calculatedColumnFormula>
    </tableColumn>
    <tableColumn id="3" name="Total Principal + Interest Due as of Date Paid to Medicare" dataDxfId="53">
      <calculatedColumnFormula>B8+B14</calculatedColumnFormula>
    </tableColumn>
  </tableColumns>
  <tableStyleInfo name="Table Style 1" showFirstColumn="0" showLastColumn="0" showRowStripes="0" showColumnStripes="0"/>
  <extLst>
    <ext xmlns:x14="http://schemas.microsoft.com/office/spreadsheetml/2009/9/main" uri="{504A1905-F514-4f6f-8877-14C23A59335A}">
      <x14:table altText="Principal and Interest Due Estimator" altTextSummary="Table showing Date Refund Paid to Medicare, Interest Due as of Date Paid to Medicare, and Total Principal + Interest Due as of Date Paid to Medicare."/>
    </ext>
  </extLst>
</table>
</file>

<file path=xl/tables/table3.xml><?xml version="1.0" encoding="utf-8"?>
<table xmlns="http://schemas.openxmlformats.org/spreadsheetml/2006/main" id="5" name="Table5" displayName="Table5" ref="A19:C63" totalsRowShown="0" headerRowDxfId="52" headerRowBorderDxfId="51" tableBorderDxfId="50">
  <autoFilter ref="A19:C63"/>
  <tableColumns count="3">
    <tableColumn id="1" name="Interest Accrual Date" dataDxfId="49">
      <calculatedColumnFormula>A19+30</calculatedColumnFormula>
    </tableColumn>
    <tableColumn id="2" name="Accrued Interest" dataDxfId="48">
      <calculatedColumnFormula>ROUNDUP($D$8*M20,2)</calculatedColumnFormula>
    </tableColumn>
    <tableColumn id="3" name="Interest + Principal" dataDxfId="47">
      <calculatedColumnFormula>B20+$B$8</calculatedColumnFormula>
    </tableColumn>
  </tableColumns>
  <tableStyleInfo name="Table Style 1" showFirstColumn="0" showLastColumn="0" showRowStripes="0" showColumnStripes="0"/>
  <extLst>
    <ext xmlns:x14="http://schemas.microsoft.com/office/spreadsheetml/2009/9/main" uri="{504A1905-F514-4f6f-8877-14C23A59335A}">
      <x14:table altText="Monthly Interest Accrual Estimator" altTextSummary="Table showing Interest Accrual Date, Accrued Interest, and Interest + Principal."/>
    </ext>
  </extLst>
</table>
</file>

<file path=xl/tables/table4.xml><?xml version="1.0" encoding="utf-8"?>
<table xmlns="http://schemas.openxmlformats.org/spreadsheetml/2006/main" id="3" name="Table3" displayName="Table3" ref="A5:B17" totalsRowShown="0" headerRowBorderDxfId="46" tableBorderDxfId="45" totalsRowBorderDxfId="44">
  <autoFilter ref="A5:B17"/>
  <tableColumns count="2">
    <tableColumn id="1" name="1st day " dataDxfId="43">
      <calculatedColumnFormula>A5+30</calculatedColumnFormula>
    </tableColumn>
    <tableColumn id="2" name="last day" dataDxfId="42">
      <calculatedColumnFormula>A6+29</calculatedColumnFormula>
    </tableColumn>
  </tableColumns>
  <tableStyleInfo name="Table Style 1" showFirstColumn="0" showLastColumn="0" showRowStripes="0" showColumnStripes="0"/>
  <extLst>
    <ext xmlns:x14="http://schemas.microsoft.com/office/spreadsheetml/2009/9/main" uri="{504A1905-F514-4f6f-8877-14C23A59335A}">
      <x14:table altText="Interest Periods" altTextSummary="Table showing interest periods."/>
    </ext>
  </extLst>
</table>
</file>

<file path=xl/tables/table5.xml><?xml version="1.0" encoding="utf-8"?>
<table xmlns="http://schemas.openxmlformats.org/spreadsheetml/2006/main" id="4" name="Table4" displayName="Table4" ref="D5:E17" totalsRowShown="0" headerRowBorderDxfId="41" tableBorderDxfId="40" totalsRowBorderDxfId="39">
  <autoFilter ref="D5:E17"/>
  <tableColumns count="2">
    <tableColumn id="1" name="1st day " dataDxfId="38">
      <calculatedColumnFormula>D5+30</calculatedColumnFormula>
    </tableColumn>
    <tableColumn id="2" name="last day" dataDxfId="37">
      <calculatedColumnFormula>D6+29</calculatedColumnFormula>
    </tableColumn>
  </tableColumns>
  <tableStyleInfo name="Table Style 1" showFirstColumn="0" showLastColumn="0" showRowStripes="0" showColumnStripes="0"/>
  <extLst>
    <ext xmlns:x14="http://schemas.microsoft.com/office/spreadsheetml/2009/9/main" uri="{504A1905-F514-4f6f-8877-14C23A59335A}">
      <x14:table altText="Interest Periods" altTextSummary="Table showing interest periods."/>
    </ext>
  </extLst>
</table>
</file>

<file path=xl/tables/table6.xml><?xml version="1.0" encoding="utf-8"?>
<table xmlns="http://schemas.openxmlformats.org/spreadsheetml/2006/main" id="9" name="Table9" displayName="Table9" ref="G5:H17" totalsRowShown="0" headerRowBorderDxfId="36" tableBorderDxfId="35" totalsRowBorderDxfId="34">
  <autoFilter ref="G5:H17"/>
  <tableColumns count="2">
    <tableColumn id="1" name="1st day " dataDxfId="33">
      <calculatedColumnFormula>G5+30</calculatedColumnFormula>
    </tableColumn>
    <tableColumn id="2" name="last day" dataDxfId="32">
      <calculatedColumnFormula>G6+29</calculatedColumnFormula>
    </tableColumn>
  </tableColumns>
  <tableStyleInfo name="Table Style 1" showFirstColumn="0" showLastColumn="0" showRowStripes="0" showColumnStripes="0"/>
  <extLst>
    <ext xmlns:x14="http://schemas.microsoft.com/office/spreadsheetml/2009/9/main" uri="{504A1905-F514-4f6f-8877-14C23A59335A}">
      <x14:table altText="Interest Periods" altTextSummary="Table showing interest periods."/>
    </ext>
  </extLst>
</table>
</file>

<file path=xl/tables/table7.xml><?xml version="1.0" encoding="utf-8"?>
<table xmlns="http://schemas.openxmlformats.org/spreadsheetml/2006/main" id="10" name="Table10" displayName="Table10" ref="J5:K17" totalsRowShown="0" headerRowBorderDxfId="31" tableBorderDxfId="30" totalsRowBorderDxfId="29">
  <autoFilter ref="J5:K17"/>
  <tableColumns count="2">
    <tableColumn id="1" name="1st day " dataDxfId="28">
      <calculatedColumnFormula>J5+30</calculatedColumnFormula>
    </tableColumn>
    <tableColumn id="2" name="last day" dataDxfId="27">
      <calculatedColumnFormula>J6+29</calculatedColumnFormula>
    </tableColumn>
  </tableColumns>
  <tableStyleInfo name="Table Style 1" showFirstColumn="0" showLastColumn="0" showRowStripes="0" showColumnStripes="0"/>
  <extLst>
    <ext xmlns:x14="http://schemas.microsoft.com/office/spreadsheetml/2009/9/main" uri="{504A1905-F514-4f6f-8877-14C23A59335A}">
      <x14:table altText="Interest Periods" altTextSummary="Table showing interest periods."/>
    </ext>
  </extLst>
</table>
</file>

<file path=xl/tables/table8.xml><?xml version="1.0" encoding="utf-8"?>
<table xmlns="http://schemas.openxmlformats.org/spreadsheetml/2006/main" id="6" name="Table6" displayName="Table6" ref="A18:C64" totalsRowShown="0" headerRowDxfId="20" headerRowBorderDxfId="19" tableBorderDxfId="18">
  <autoFilter ref="A18:C64"/>
  <tableColumns count="3">
    <tableColumn id="1" name="Interest Accrual Date" dataDxfId="17">
      <calculatedColumnFormula>A18+30</calculatedColumnFormula>
    </tableColumn>
    <tableColumn id="2" name="Accrued Interest" dataDxfId="16">
      <calculatedColumnFormula>$D$7*M19</calculatedColumnFormula>
    </tableColumn>
    <tableColumn id="3" name="Interest + Principal" dataDxfId="15">
      <calculatedColumnFormula>B19+$B$7</calculatedColumnFormula>
    </tableColumn>
  </tableColumns>
  <tableStyleInfo name="Table Style 1" showFirstColumn="0" showLastColumn="0" showRowStripes="0" showColumnStripes="0"/>
  <extLst>
    <ext xmlns:x14="http://schemas.microsoft.com/office/spreadsheetml/2009/9/main" uri="{504A1905-F514-4f6f-8877-14C23A59335A}">
      <x14:table altText="Monthly Interest Accrual Estimator" altTextSummary="Table showing Interest Accrual Date, Accrued Interest, and Interest + Principal."/>
    </ext>
  </extLst>
</table>
</file>

<file path=xl/tables/table9.xml><?xml version="1.0" encoding="utf-8"?>
<table xmlns="http://schemas.openxmlformats.org/spreadsheetml/2006/main" id="7" name="Table7" displayName="Table7" ref="A12:C13" totalsRowShown="0" headerRowDxfId="14" headerRowBorderDxfId="13" tableBorderDxfId="12" totalsRowBorderDxfId="11">
  <autoFilter ref="A12:C13"/>
  <tableColumns count="3">
    <tableColumn id="1" name="Date Refund Paid to Medicare (or Interest Accrued-thru Date)" dataDxfId="10"/>
    <tableColumn id="2" name="Interest Due as of Date Paid to Medicare" dataDxfId="9">
      <calculatedColumnFormula>D7*L2</calculatedColumnFormula>
    </tableColumn>
    <tableColumn id="3" name="Total Principal + Interest Due as of Date Paid to Medicare" dataDxfId="8">
      <calculatedColumnFormula>B7+B13</calculatedColumnFormula>
    </tableColumn>
  </tableColumns>
  <tableStyleInfo name="Table Style 1" showFirstColumn="0" showLastColumn="0" showRowStripes="0" showColumnStripes="0"/>
  <extLst>
    <ext xmlns:x14="http://schemas.microsoft.com/office/spreadsheetml/2009/9/main" uri="{504A1905-F514-4f6f-8877-14C23A59335A}">
      <x14:table altText="Principal and Interest Due Estimator" altTextSummary="Table showing Date Refund Paid to Medicare, Interest Due as of Date Paid to Medicare, and Total Principal + Interest Due as of Date Paid to Medicare."/>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table" Target="../tables/table3.xml"/><Relationship Id="rId5" Type="http://schemas.openxmlformats.org/officeDocument/2006/relationships/table" Target="../tables/table2.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_rels/sheet5.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5" Type="http://schemas.openxmlformats.org/officeDocument/2006/relationships/table" Target="../tables/table10.xml"/><Relationship Id="rId4" Type="http://schemas.openxmlformats.org/officeDocument/2006/relationships/table" Target="../tables/table9.xm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Q63"/>
  <sheetViews>
    <sheetView tabSelected="1" topLeftCell="A2" zoomScaleNormal="100" workbookViewId="0">
      <selection activeCell="C8" sqref="C8"/>
    </sheetView>
  </sheetViews>
  <sheetFormatPr defaultColWidth="9.140625" defaultRowHeight="15" x14ac:dyDescent="0.2"/>
  <cols>
    <col min="1" max="1" width="75.7109375" style="23" bestFit="1" customWidth="1"/>
    <col min="2" max="2" width="21.7109375" style="34" customWidth="1"/>
    <col min="3" max="3" width="34.28515625" style="21" customWidth="1"/>
    <col min="4" max="4" width="20.28515625" style="21" customWidth="1"/>
    <col min="5" max="16" width="9.140625" style="21"/>
    <col min="17" max="17" width="10.140625" style="21" bestFit="1" customWidth="1"/>
    <col min="18" max="16384" width="9.140625" style="21"/>
  </cols>
  <sheetData>
    <row r="1" spans="1:17" ht="61.5" customHeight="1" x14ac:dyDescent="0.2">
      <c r="A1" s="94"/>
      <c r="B1" s="95"/>
      <c r="C1" s="95"/>
      <c r="D1" s="96"/>
    </row>
    <row r="2" spans="1:17" ht="26.25" x14ac:dyDescent="0.4">
      <c r="A2" s="122" t="s">
        <v>130</v>
      </c>
      <c r="B2" s="97"/>
      <c r="C2" s="97"/>
      <c r="D2" s="98"/>
      <c r="L2" s="13">
        <f>A14-A8</f>
        <v>0</v>
      </c>
      <c r="M2" s="13"/>
    </row>
    <row r="3" spans="1:17" ht="136.5" customHeight="1" thickBot="1" x14ac:dyDescent="0.25">
      <c r="A3" s="99" t="s">
        <v>135</v>
      </c>
      <c r="B3" s="100"/>
      <c r="C3" s="100"/>
      <c r="D3" s="101"/>
      <c r="L3" s="14">
        <f>IF(ROUNDDOWN((L2/30),0)&gt;=2,ROUNDDOWN((L2/30),0),0)</f>
        <v>0</v>
      </c>
      <c r="M3" s="13"/>
    </row>
    <row r="4" spans="1:17" ht="126.75" customHeight="1" x14ac:dyDescent="0.2">
      <c r="A4" s="102" t="s">
        <v>136</v>
      </c>
      <c r="B4" s="103"/>
      <c r="C4" s="103"/>
      <c r="D4" s="104"/>
      <c r="E4" s="22"/>
      <c r="L4" s="16"/>
      <c r="M4" s="13"/>
    </row>
    <row r="5" spans="1:17" ht="23.25" customHeight="1" x14ac:dyDescent="0.2">
      <c r="A5" s="107"/>
      <c r="B5" s="107"/>
      <c r="C5" s="107"/>
      <c r="D5" s="107"/>
      <c r="E5" s="22"/>
      <c r="L5" s="16"/>
      <c r="M5" s="13"/>
    </row>
    <row r="6" spans="1:17" ht="25.5" customHeight="1" thickBot="1" x14ac:dyDescent="0.25">
      <c r="A6" s="105" t="s">
        <v>132</v>
      </c>
      <c r="B6" s="106"/>
      <c r="C6" s="106"/>
      <c r="D6" s="106"/>
      <c r="E6" s="22"/>
      <c r="L6" s="16"/>
      <c r="M6" s="13"/>
    </row>
    <row r="7" spans="1:17" ht="81" customHeight="1" x14ac:dyDescent="0.2">
      <c r="A7" s="67" t="s">
        <v>137</v>
      </c>
      <c r="B7" s="68" t="s">
        <v>78</v>
      </c>
      <c r="C7" s="68" t="s">
        <v>79</v>
      </c>
      <c r="D7" s="69" t="s">
        <v>80</v>
      </c>
      <c r="E7" s="22"/>
      <c r="L7" s="13"/>
      <c r="M7" s="13"/>
    </row>
    <row r="8" spans="1:17" s="24" customFormat="1" x14ac:dyDescent="0.2">
      <c r="A8" s="51"/>
      <c r="B8" s="52"/>
      <c r="C8" s="53"/>
      <c r="D8" s="54">
        <f>(B8*C8/12)</f>
        <v>0</v>
      </c>
      <c r="E8" s="23"/>
      <c r="L8" s="15"/>
      <c r="M8" s="15"/>
      <c r="Q8" s="25">
        <v>0</v>
      </c>
    </row>
    <row r="9" spans="1:17" s="24" customFormat="1" x14ac:dyDescent="0.2">
      <c r="A9" s="26"/>
      <c r="B9" s="27"/>
      <c r="C9" s="28"/>
      <c r="D9" s="27"/>
      <c r="L9" s="15"/>
      <c r="M9" s="15"/>
      <c r="Q9" s="25"/>
    </row>
    <row r="10" spans="1:17" s="24" customFormat="1" x14ac:dyDescent="0.2">
      <c r="A10" s="44"/>
      <c r="B10" s="45"/>
      <c r="C10" s="46"/>
      <c r="D10" s="45"/>
      <c r="L10" s="15"/>
      <c r="M10" s="15"/>
      <c r="Q10" s="25"/>
    </row>
    <row r="11" spans="1:17" s="24" customFormat="1" x14ac:dyDescent="0.2">
      <c r="A11" s="109"/>
      <c r="B11" s="109"/>
      <c r="C11" s="109"/>
      <c r="D11" s="48"/>
      <c r="L11" s="15"/>
      <c r="M11" s="15"/>
      <c r="Q11" s="25"/>
    </row>
    <row r="12" spans="1:17" ht="20.25" x14ac:dyDescent="0.3">
      <c r="A12" s="108" t="s">
        <v>133</v>
      </c>
      <c r="B12" s="108"/>
      <c r="C12" s="108"/>
      <c r="D12" s="22"/>
      <c r="L12" s="13"/>
      <c r="M12" s="13"/>
      <c r="Q12" s="29"/>
    </row>
    <row r="13" spans="1:17" ht="47.25" customHeight="1" x14ac:dyDescent="0.2">
      <c r="A13" s="70" t="s">
        <v>86</v>
      </c>
      <c r="B13" s="71" t="s">
        <v>81</v>
      </c>
      <c r="C13" s="72" t="s">
        <v>82</v>
      </c>
      <c r="D13" s="22"/>
      <c r="E13" s="22"/>
      <c r="L13" s="13"/>
      <c r="M13" s="13"/>
    </row>
    <row r="14" spans="1:17" x14ac:dyDescent="0.2">
      <c r="A14" s="51"/>
      <c r="B14" s="55">
        <f>ROUNDUP(D8*L3,2)</f>
        <v>0</v>
      </c>
      <c r="C14" s="54">
        <f>B8+B14</f>
        <v>0</v>
      </c>
      <c r="D14" s="22"/>
      <c r="E14" s="22"/>
      <c r="L14" s="13"/>
      <c r="M14" s="13"/>
    </row>
    <row r="15" spans="1:17" x14ac:dyDescent="0.2">
      <c r="A15" s="30"/>
      <c r="B15" s="20"/>
      <c r="C15" s="31"/>
      <c r="D15" s="31"/>
      <c r="L15" s="13"/>
      <c r="M15" s="13"/>
    </row>
    <row r="16" spans="1:17" s="32" customFormat="1" x14ac:dyDescent="0.2">
      <c r="A16" s="91"/>
      <c r="B16" s="92"/>
      <c r="C16" s="93"/>
      <c r="D16" s="33"/>
      <c r="E16" s="33"/>
      <c r="L16" s="19"/>
      <c r="M16" s="19"/>
    </row>
    <row r="17" spans="1:13" ht="20.25" x14ac:dyDescent="0.3">
      <c r="A17" s="89" t="s">
        <v>132</v>
      </c>
      <c r="B17" s="90"/>
      <c r="C17" s="90"/>
      <c r="L17" s="13"/>
      <c r="M17" s="13"/>
    </row>
    <row r="18" spans="1:13" x14ac:dyDescent="0.2">
      <c r="A18" s="87" t="s">
        <v>126</v>
      </c>
      <c r="B18" s="88"/>
      <c r="C18" s="88"/>
      <c r="L18" s="13"/>
      <c r="M18" s="13"/>
    </row>
    <row r="19" spans="1:13" ht="15.75" x14ac:dyDescent="0.25">
      <c r="A19" s="76" t="s">
        <v>125</v>
      </c>
      <c r="B19" s="77" t="s">
        <v>4</v>
      </c>
      <c r="C19" s="78" t="s">
        <v>83</v>
      </c>
      <c r="D19" s="22"/>
      <c r="E19" s="22"/>
      <c r="L19" s="13"/>
      <c r="M19" s="13"/>
    </row>
    <row r="20" spans="1:13" x14ac:dyDescent="0.2">
      <c r="A20" s="56">
        <f>A8+60</f>
        <v>60</v>
      </c>
      <c r="B20" s="18">
        <f>ROUNDUP($D$8*M20,2)</f>
        <v>0</v>
      </c>
      <c r="C20" s="18">
        <f>B20+$B$8</f>
        <v>0</v>
      </c>
      <c r="D20" s="22"/>
      <c r="E20" s="22"/>
      <c r="L20" s="13">
        <f>A20-$A$8</f>
        <v>60</v>
      </c>
      <c r="M20" s="16">
        <f>IF(ROUNDDOWN((L20/30),0)&gt;=2,ROUNDDOWN((L20/30),0),0)</f>
        <v>2</v>
      </c>
    </row>
    <row r="21" spans="1:13" x14ac:dyDescent="0.2">
      <c r="A21" s="57">
        <f>A20+30</f>
        <v>90</v>
      </c>
      <c r="B21" s="17">
        <f t="shared" ref="B21:B23" si="0">ROUNDUP($D$8*M21,2)</f>
        <v>0</v>
      </c>
      <c r="C21" s="17">
        <f t="shared" ref="C21:C63" si="1">B21+$B$8</f>
        <v>0</v>
      </c>
      <c r="D21" s="22"/>
      <c r="E21" s="22"/>
      <c r="L21" s="13">
        <f t="shared" ref="L21:L42" si="2">A21-$A$8</f>
        <v>90</v>
      </c>
      <c r="M21" s="16">
        <f t="shared" ref="M21:M42" si="3">IF(ROUNDDOWN((L21/30),0)&gt;=2,ROUNDDOWN((L21/30),0),0)</f>
        <v>3</v>
      </c>
    </row>
    <row r="22" spans="1:13" x14ac:dyDescent="0.2">
      <c r="A22" s="57">
        <f>A21+30</f>
        <v>120</v>
      </c>
      <c r="B22" s="17">
        <f t="shared" si="0"/>
        <v>0</v>
      </c>
      <c r="C22" s="17">
        <f t="shared" si="1"/>
        <v>0</v>
      </c>
      <c r="D22" s="22"/>
      <c r="E22" s="22"/>
      <c r="L22" s="13">
        <f t="shared" si="2"/>
        <v>120</v>
      </c>
      <c r="M22" s="16">
        <f t="shared" si="3"/>
        <v>4</v>
      </c>
    </row>
    <row r="23" spans="1:13" x14ac:dyDescent="0.2">
      <c r="A23" s="57">
        <f t="shared" ref="A23:A63" si="4">A22+30</f>
        <v>150</v>
      </c>
      <c r="B23" s="17">
        <f t="shared" si="0"/>
        <v>0</v>
      </c>
      <c r="C23" s="17">
        <f t="shared" si="1"/>
        <v>0</v>
      </c>
      <c r="D23" s="22"/>
      <c r="E23" s="22"/>
      <c r="L23" s="13">
        <f t="shared" si="2"/>
        <v>150</v>
      </c>
      <c r="M23" s="16">
        <f t="shared" si="3"/>
        <v>5</v>
      </c>
    </row>
    <row r="24" spans="1:13" x14ac:dyDescent="0.2">
      <c r="A24" s="57">
        <f t="shared" si="4"/>
        <v>180</v>
      </c>
      <c r="B24" s="17">
        <f>ROUNDUP($D$8*M24,2)</f>
        <v>0</v>
      </c>
      <c r="C24" s="17">
        <f t="shared" si="1"/>
        <v>0</v>
      </c>
      <c r="D24" s="22"/>
      <c r="E24" s="22"/>
      <c r="L24" s="13">
        <f t="shared" si="2"/>
        <v>180</v>
      </c>
      <c r="M24" s="16">
        <f t="shared" si="3"/>
        <v>6</v>
      </c>
    </row>
    <row r="25" spans="1:13" x14ac:dyDescent="0.2">
      <c r="A25" s="57">
        <f t="shared" si="4"/>
        <v>210</v>
      </c>
      <c r="B25" s="17">
        <f t="shared" ref="B25:B63" si="5">ROUNDUP($D$8*M25,2)</f>
        <v>0</v>
      </c>
      <c r="C25" s="17">
        <f t="shared" si="1"/>
        <v>0</v>
      </c>
      <c r="D25" s="22"/>
      <c r="E25" s="22"/>
      <c r="L25" s="13">
        <f t="shared" si="2"/>
        <v>210</v>
      </c>
      <c r="M25" s="16">
        <f t="shared" si="3"/>
        <v>7</v>
      </c>
    </row>
    <row r="26" spans="1:13" x14ac:dyDescent="0.2">
      <c r="A26" s="57">
        <f t="shared" si="4"/>
        <v>240</v>
      </c>
      <c r="B26" s="17">
        <f t="shared" si="5"/>
        <v>0</v>
      </c>
      <c r="C26" s="17">
        <f t="shared" si="1"/>
        <v>0</v>
      </c>
      <c r="D26" s="22"/>
      <c r="E26" s="22"/>
      <c r="L26" s="13">
        <f t="shared" si="2"/>
        <v>240</v>
      </c>
      <c r="M26" s="16">
        <f t="shared" si="3"/>
        <v>8</v>
      </c>
    </row>
    <row r="27" spans="1:13" x14ac:dyDescent="0.2">
      <c r="A27" s="57">
        <f t="shared" si="4"/>
        <v>270</v>
      </c>
      <c r="B27" s="17">
        <f t="shared" si="5"/>
        <v>0</v>
      </c>
      <c r="C27" s="17">
        <f t="shared" si="1"/>
        <v>0</v>
      </c>
      <c r="D27" s="22"/>
      <c r="E27" s="22"/>
      <c r="L27" s="13">
        <f t="shared" si="2"/>
        <v>270</v>
      </c>
      <c r="M27" s="16">
        <f t="shared" si="3"/>
        <v>9</v>
      </c>
    </row>
    <row r="28" spans="1:13" x14ac:dyDescent="0.2">
      <c r="A28" s="57">
        <f t="shared" si="4"/>
        <v>300</v>
      </c>
      <c r="B28" s="17">
        <f t="shared" si="5"/>
        <v>0</v>
      </c>
      <c r="C28" s="17">
        <f t="shared" si="1"/>
        <v>0</v>
      </c>
      <c r="D28" s="22"/>
      <c r="E28" s="22"/>
      <c r="L28" s="13">
        <f t="shared" si="2"/>
        <v>300</v>
      </c>
      <c r="M28" s="16">
        <f t="shared" si="3"/>
        <v>10</v>
      </c>
    </row>
    <row r="29" spans="1:13" x14ac:dyDescent="0.2">
      <c r="A29" s="57">
        <f t="shared" si="4"/>
        <v>330</v>
      </c>
      <c r="B29" s="17">
        <f t="shared" si="5"/>
        <v>0</v>
      </c>
      <c r="C29" s="17">
        <f t="shared" si="1"/>
        <v>0</v>
      </c>
      <c r="D29" s="22"/>
      <c r="E29" s="22"/>
      <c r="L29" s="13">
        <f t="shared" si="2"/>
        <v>330</v>
      </c>
      <c r="M29" s="16">
        <f t="shared" si="3"/>
        <v>11</v>
      </c>
    </row>
    <row r="30" spans="1:13" x14ac:dyDescent="0.2">
      <c r="A30" s="57">
        <f t="shared" si="4"/>
        <v>360</v>
      </c>
      <c r="B30" s="17">
        <f t="shared" si="5"/>
        <v>0</v>
      </c>
      <c r="C30" s="17">
        <f t="shared" si="1"/>
        <v>0</v>
      </c>
      <c r="D30" s="22"/>
      <c r="E30" s="22"/>
      <c r="L30" s="13">
        <f t="shared" si="2"/>
        <v>360</v>
      </c>
      <c r="M30" s="16">
        <f t="shared" si="3"/>
        <v>12</v>
      </c>
    </row>
    <row r="31" spans="1:13" x14ac:dyDescent="0.2">
      <c r="A31" s="57">
        <f t="shared" si="4"/>
        <v>390</v>
      </c>
      <c r="B31" s="17">
        <f t="shared" si="5"/>
        <v>0</v>
      </c>
      <c r="C31" s="17">
        <f t="shared" si="1"/>
        <v>0</v>
      </c>
      <c r="D31" s="22"/>
      <c r="E31" s="22"/>
      <c r="L31" s="13">
        <f t="shared" si="2"/>
        <v>390</v>
      </c>
      <c r="M31" s="16">
        <f t="shared" si="3"/>
        <v>13</v>
      </c>
    </row>
    <row r="32" spans="1:13" x14ac:dyDescent="0.2">
      <c r="A32" s="57">
        <f t="shared" si="4"/>
        <v>420</v>
      </c>
      <c r="B32" s="17">
        <f t="shared" si="5"/>
        <v>0</v>
      </c>
      <c r="C32" s="17">
        <f t="shared" si="1"/>
        <v>0</v>
      </c>
      <c r="D32" s="22"/>
      <c r="E32" s="22"/>
      <c r="L32" s="13">
        <f t="shared" si="2"/>
        <v>420</v>
      </c>
      <c r="M32" s="16">
        <f t="shared" si="3"/>
        <v>14</v>
      </c>
    </row>
    <row r="33" spans="1:13" x14ac:dyDescent="0.2">
      <c r="A33" s="57">
        <f t="shared" si="4"/>
        <v>450</v>
      </c>
      <c r="B33" s="17">
        <f t="shared" si="5"/>
        <v>0</v>
      </c>
      <c r="C33" s="17">
        <f t="shared" si="1"/>
        <v>0</v>
      </c>
      <c r="D33" s="22"/>
      <c r="E33" s="22"/>
      <c r="L33" s="13">
        <f t="shared" si="2"/>
        <v>450</v>
      </c>
      <c r="M33" s="16">
        <f t="shared" si="3"/>
        <v>15</v>
      </c>
    </row>
    <row r="34" spans="1:13" x14ac:dyDescent="0.2">
      <c r="A34" s="57">
        <f t="shared" si="4"/>
        <v>480</v>
      </c>
      <c r="B34" s="17">
        <f t="shared" si="5"/>
        <v>0</v>
      </c>
      <c r="C34" s="17">
        <f t="shared" si="1"/>
        <v>0</v>
      </c>
      <c r="D34" s="22"/>
      <c r="E34" s="22"/>
      <c r="L34" s="13">
        <f t="shared" si="2"/>
        <v>480</v>
      </c>
      <c r="M34" s="16">
        <f t="shared" si="3"/>
        <v>16</v>
      </c>
    </row>
    <row r="35" spans="1:13" x14ac:dyDescent="0.2">
      <c r="A35" s="57">
        <f t="shared" si="4"/>
        <v>510</v>
      </c>
      <c r="B35" s="17">
        <f t="shared" si="5"/>
        <v>0</v>
      </c>
      <c r="C35" s="17">
        <f t="shared" si="1"/>
        <v>0</v>
      </c>
      <c r="D35" s="22"/>
      <c r="E35" s="22"/>
      <c r="L35" s="13">
        <f t="shared" si="2"/>
        <v>510</v>
      </c>
      <c r="M35" s="16">
        <f t="shared" si="3"/>
        <v>17</v>
      </c>
    </row>
    <row r="36" spans="1:13" x14ac:dyDescent="0.2">
      <c r="A36" s="57">
        <f t="shared" si="4"/>
        <v>540</v>
      </c>
      <c r="B36" s="17">
        <f t="shared" si="5"/>
        <v>0</v>
      </c>
      <c r="C36" s="17">
        <f t="shared" si="1"/>
        <v>0</v>
      </c>
      <c r="D36" s="22"/>
      <c r="E36" s="22"/>
      <c r="L36" s="13">
        <f t="shared" si="2"/>
        <v>540</v>
      </c>
      <c r="M36" s="16">
        <f t="shared" si="3"/>
        <v>18</v>
      </c>
    </row>
    <row r="37" spans="1:13" x14ac:dyDescent="0.2">
      <c r="A37" s="57">
        <f t="shared" si="4"/>
        <v>570</v>
      </c>
      <c r="B37" s="17">
        <f t="shared" si="5"/>
        <v>0</v>
      </c>
      <c r="C37" s="17">
        <f t="shared" si="1"/>
        <v>0</v>
      </c>
      <c r="D37" s="22"/>
      <c r="E37" s="22"/>
      <c r="L37" s="13">
        <f t="shared" si="2"/>
        <v>570</v>
      </c>
      <c r="M37" s="16">
        <f t="shared" si="3"/>
        <v>19</v>
      </c>
    </row>
    <row r="38" spans="1:13" x14ac:dyDescent="0.2">
      <c r="A38" s="57">
        <f t="shared" si="4"/>
        <v>600</v>
      </c>
      <c r="B38" s="17">
        <f t="shared" si="5"/>
        <v>0</v>
      </c>
      <c r="C38" s="17">
        <f t="shared" si="1"/>
        <v>0</v>
      </c>
      <c r="D38" s="22"/>
      <c r="E38" s="22"/>
      <c r="L38" s="13">
        <f t="shared" si="2"/>
        <v>600</v>
      </c>
      <c r="M38" s="16">
        <f t="shared" si="3"/>
        <v>20</v>
      </c>
    </row>
    <row r="39" spans="1:13" x14ac:dyDescent="0.2">
      <c r="A39" s="57">
        <f t="shared" si="4"/>
        <v>630</v>
      </c>
      <c r="B39" s="17">
        <f t="shared" si="5"/>
        <v>0</v>
      </c>
      <c r="C39" s="17">
        <f t="shared" si="1"/>
        <v>0</v>
      </c>
      <c r="D39" s="22"/>
      <c r="E39" s="22"/>
      <c r="L39" s="13">
        <f t="shared" si="2"/>
        <v>630</v>
      </c>
      <c r="M39" s="16">
        <f t="shared" si="3"/>
        <v>21</v>
      </c>
    </row>
    <row r="40" spans="1:13" x14ac:dyDescent="0.2">
      <c r="A40" s="57">
        <f t="shared" si="4"/>
        <v>660</v>
      </c>
      <c r="B40" s="17">
        <f t="shared" si="5"/>
        <v>0</v>
      </c>
      <c r="C40" s="17">
        <f t="shared" si="1"/>
        <v>0</v>
      </c>
      <c r="D40" s="22"/>
      <c r="E40" s="22"/>
      <c r="L40" s="13">
        <f t="shared" si="2"/>
        <v>660</v>
      </c>
      <c r="M40" s="16">
        <f t="shared" si="3"/>
        <v>22</v>
      </c>
    </row>
    <row r="41" spans="1:13" x14ac:dyDescent="0.2">
      <c r="A41" s="57">
        <f t="shared" si="4"/>
        <v>690</v>
      </c>
      <c r="B41" s="17">
        <f t="shared" si="5"/>
        <v>0</v>
      </c>
      <c r="C41" s="17">
        <f t="shared" si="1"/>
        <v>0</v>
      </c>
      <c r="D41" s="22"/>
      <c r="E41" s="22"/>
      <c r="L41" s="13">
        <f t="shared" si="2"/>
        <v>690</v>
      </c>
      <c r="M41" s="16">
        <f t="shared" si="3"/>
        <v>23</v>
      </c>
    </row>
    <row r="42" spans="1:13" x14ac:dyDescent="0.2">
      <c r="A42" s="57">
        <f t="shared" si="4"/>
        <v>720</v>
      </c>
      <c r="B42" s="17">
        <f t="shared" si="5"/>
        <v>0</v>
      </c>
      <c r="C42" s="17">
        <f t="shared" si="1"/>
        <v>0</v>
      </c>
      <c r="D42" s="22"/>
      <c r="E42" s="22"/>
      <c r="L42" s="13">
        <f t="shared" si="2"/>
        <v>720</v>
      </c>
      <c r="M42" s="16">
        <f t="shared" si="3"/>
        <v>24</v>
      </c>
    </row>
    <row r="43" spans="1:13" x14ac:dyDescent="0.2">
      <c r="A43" s="57">
        <f t="shared" si="4"/>
        <v>750</v>
      </c>
      <c r="B43" s="17">
        <f t="shared" si="5"/>
        <v>0</v>
      </c>
      <c r="C43" s="17">
        <f t="shared" si="1"/>
        <v>0</v>
      </c>
      <c r="D43" s="22"/>
      <c r="E43" s="22"/>
      <c r="L43" s="13">
        <f t="shared" ref="L43:L63" si="6">A43-$A$8</f>
        <v>750</v>
      </c>
      <c r="M43" s="16">
        <f t="shared" ref="M43:M63" si="7">IF(ROUNDDOWN((L43/30),0)&gt;=2,ROUNDDOWN((L43/30),0),0)</f>
        <v>25</v>
      </c>
    </row>
    <row r="44" spans="1:13" x14ac:dyDescent="0.2">
      <c r="A44" s="57">
        <f t="shared" si="4"/>
        <v>780</v>
      </c>
      <c r="B44" s="17">
        <f t="shared" si="5"/>
        <v>0</v>
      </c>
      <c r="C44" s="17">
        <f t="shared" si="1"/>
        <v>0</v>
      </c>
      <c r="D44" s="22"/>
      <c r="E44" s="22"/>
      <c r="L44" s="13">
        <f t="shared" si="6"/>
        <v>780</v>
      </c>
      <c r="M44" s="16">
        <f t="shared" si="7"/>
        <v>26</v>
      </c>
    </row>
    <row r="45" spans="1:13" x14ac:dyDescent="0.2">
      <c r="A45" s="57">
        <f t="shared" si="4"/>
        <v>810</v>
      </c>
      <c r="B45" s="17">
        <f t="shared" si="5"/>
        <v>0</v>
      </c>
      <c r="C45" s="17">
        <f t="shared" si="1"/>
        <v>0</v>
      </c>
      <c r="D45" s="22"/>
      <c r="E45" s="22"/>
      <c r="L45" s="13">
        <f t="shared" si="6"/>
        <v>810</v>
      </c>
      <c r="M45" s="16">
        <f t="shared" si="7"/>
        <v>27</v>
      </c>
    </row>
    <row r="46" spans="1:13" x14ac:dyDescent="0.2">
      <c r="A46" s="57">
        <f t="shared" si="4"/>
        <v>840</v>
      </c>
      <c r="B46" s="17">
        <f t="shared" si="5"/>
        <v>0</v>
      </c>
      <c r="C46" s="17">
        <f t="shared" si="1"/>
        <v>0</v>
      </c>
      <c r="D46" s="22"/>
      <c r="E46" s="22"/>
      <c r="L46" s="13">
        <f t="shared" si="6"/>
        <v>840</v>
      </c>
      <c r="M46" s="16">
        <f t="shared" si="7"/>
        <v>28</v>
      </c>
    </row>
    <row r="47" spans="1:13" x14ac:dyDescent="0.2">
      <c r="A47" s="57">
        <f t="shared" si="4"/>
        <v>870</v>
      </c>
      <c r="B47" s="17">
        <f t="shared" si="5"/>
        <v>0</v>
      </c>
      <c r="C47" s="17">
        <f t="shared" si="1"/>
        <v>0</v>
      </c>
      <c r="D47" s="22"/>
      <c r="E47" s="22"/>
      <c r="L47" s="13">
        <f t="shared" si="6"/>
        <v>870</v>
      </c>
      <c r="M47" s="16">
        <f t="shared" si="7"/>
        <v>29</v>
      </c>
    </row>
    <row r="48" spans="1:13" x14ac:dyDescent="0.2">
      <c r="A48" s="57">
        <f t="shared" si="4"/>
        <v>900</v>
      </c>
      <c r="B48" s="17">
        <f t="shared" si="5"/>
        <v>0</v>
      </c>
      <c r="C48" s="17">
        <f t="shared" si="1"/>
        <v>0</v>
      </c>
      <c r="D48" s="22"/>
      <c r="E48" s="22"/>
      <c r="L48" s="13">
        <f t="shared" si="6"/>
        <v>900</v>
      </c>
      <c r="M48" s="16">
        <f t="shared" si="7"/>
        <v>30</v>
      </c>
    </row>
    <row r="49" spans="1:13" x14ac:dyDescent="0.2">
      <c r="A49" s="57">
        <f t="shared" si="4"/>
        <v>930</v>
      </c>
      <c r="B49" s="17">
        <f t="shared" si="5"/>
        <v>0</v>
      </c>
      <c r="C49" s="17">
        <f t="shared" si="1"/>
        <v>0</v>
      </c>
      <c r="D49" s="22"/>
      <c r="E49" s="22"/>
      <c r="L49" s="13">
        <f t="shared" si="6"/>
        <v>930</v>
      </c>
      <c r="M49" s="16">
        <f t="shared" si="7"/>
        <v>31</v>
      </c>
    </row>
    <row r="50" spans="1:13" x14ac:dyDescent="0.2">
      <c r="A50" s="57">
        <f t="shared" si="4"/>
        <v>960</v>
      </c>
      <c r="B50" s="17">
        <f t="shared" si="5"/>
        <v>0</v>
      </c>
      <c r="C50" s="17">
        <f t="shared" si="1"/>
        <v>0</v>
      </c>
      <c r="D50" s="22"/>
      <c r="E50" s="22"/>
      <c r="L50" s="13">
        <f t="shared" si="6"/>
        <v>960</v>
      </c>
      <c r="M50" s="16">
        <f t="shared" si="7"/>
        <v>32</v>
      </c>
    </row>
    <row r="51" spans="1:13" x14ac:dyDescent="0.2">
      <c r="A51" s="57">
        <f t="shared" si="4"/>
        <v>990</v>
      </c>
      <c r="B51" s="17">
        <f t="shared" si="5"/>
        <v>0</v>
      </c>
      <c r="C51" s="17">
        <f t="shared" si="1"/>
        <v>0</v>
      </c>
      <c r="D51" s="22"/>
      <c r="E51" s="22"/>
      <c r="L51" s="13">
        <f t="shared" si="6"/>
        <v>990</v>
      </c>
      <c r="M51" s="16">
        <f t="shared" si="7"/>
        <v>33</v>
      </c>
    </row>
    <row r="52" spans="1:13" x14ac:dyDescent="0.2">
      <c r="A52" s="57">
        <f t="shared" si="4"/>
        <v>1020</v>
      </c>
      <c r="B52" s="17">
        <f t="shared" si="5"/>
        <v>0</v>
      </c>
      <c r="C52" s="17">
        <f t="shared" si="1"/>
        <v>0</v>
      </c>
      <c r="D52" s="22"/>
      <c r="E52" s="22"/>
      <c r="L52" s="13">
        <f t="shared" si="6"/>
        <v>1020</v>
      </c>
      <c r="M52" s="16">
        <f t="shared" si="7"/>
        <v>34</v>
      </c>
    </row>
    <row r="53" spans="1:13" x14ac:dyDescent="0.2">
      <c r="A53" s="57">
        <f t="shared" si="4"/>
        <v>1050</v>
      </c>
      <c r="B53" s="17">
        <f t="shared" si="5"/>
        <v>0</v>
      </c>
      <c r="C53" s="17">
        <f t="shared" si="1"/>
        <v>0</v>
      </c>
      <c r="D53" s="22"/>
      <c r="E53" s="22"/>
      <c r="L53" s="13">
        <f t="shared" si="6"/>
        <v>1050</v>
      </c>
      <c r="M53" s="16">
        <f t="shared" si="7"/>
        <v>35</v>
      </c>
    </row>
    <row r="54" spans="1:13" x14ac:dyDescent="0.2">
      <c r="A54" s="57">
        <f t="shared" si="4"/>
        <v>1080</v>
      </c>
      <c r="B54" s="17">
        <f t="shared" si="5"/>
        <v>0</v>
      </c>
      <c r="C54" s="17">
        <f t="shared" si="1"/>
        <v>0</v>
      </c>
      <c r="D54" s="22"/>
      <c r="E54" s="22"/>
      <c r="L54" s="13">
        <f t="shared" si="6"/>
        <v>1080</v>
      </c>
      <c r="M54" s="16">
        <f t="shared" si="7"/>
        <v>36</v>
      </c>
    </row>
    <row r="55" spans="1:13" x14ac:dyDescent="0.2">
      <c r="A55" s="57">
        <f t="shared" si="4"/>
        <v>1110</v>
      </c>
      <c r="B55" s="17">
        <f t="shared" si="5"/>
        <v>0</v>
      </c>
      <c r="C55" s="17">
        <f t="shared" si="1"/>
        <v>0</v>
      </c>
      <c r="D55" s="22"/>
      <c r="E55" s="22"/>
      <c r="L55" s="13">
        <f t="shared" si="6"/>
        <v>1110</v>
      </c>
      <c r="M55" s="16">
        <f t="shared" si="7"/>
        <v>37</v>
      </c>
    </row>
    <row r="56" spans="1:13" x14ac:dyDescent="0.2">
      <c r="A56" s="57">
        <f t="shared" si="4"/>
        <v>1140</v>
      </c>
      <c r="B56" s="17">
        <f t="shared" si="5"/>
        <v>0</v>
      </c>
      <c r="C56" s="17">
        <f t="shared" si="1"/>
        <v>0</v>
      </c>
      <c r="D56" s="22"/>
      <c r="E56" s="22"/>
      <c r="L56" s="13">
        <f t="shared" si="6"/>
        <v>1140</v>
      </c>
      <c r="M56" s="16">
        <f t="shared" si="7"/>
        <v>38</v>
      </c>
    </row>
    <row r="57" spans="1:13" x14ac:dyDescent="0.2">
      <c r="A57" s="57">
        <f t="shared" si="4"/>
        <v>1170</v>
      </c>
      <c r="B57" s="17">
        <f t="shared" si="5"/>
        <v>0</v>
      </c>
      <c r="C57" s="17">
        <f t="shared" si="1"/>
        <v>0</v>
      </c>
      <c r="D57" s="22"/>
      <c r="E57" s="22"/>
      <c r="L57" s="13">
        <f t="shared" si="6"/>
        <v>1170</v>
      </c>
      <c r="M57" s="16">
        <f t="shared" si="7"/>
        <v>39</v>
      </c>
    </row>
    <row r="58" spans="1:13" x14ac:dyDescent="0.2">
      <c r="A58" s="57">
        <f t="shared" si="4"/>
        <v>1200</v>
      </c>
      <c r="B58" s="17">
        <f t="shared" si="5"/>
        <v>0</v>
      </c>
      <c r="C58" s="17">
        <f t="shared" si="1"/>
        <v>0</v>
      </c>
      <c r="D58" s="22"/>
      <c r="E58" s="22"/>
      <c r="L58" s="13">
        <f t="shared" si="6"/>
        <v>1200</v>
      </c>
      <c r="M58" s="16">
        <f t="shared" si="7"/>
        <v>40</v>
      </c>
    </row>
    <row r="59" spans="1:13" x14ac:dyDescent="0.2">
      <c r="A59" s="57">
        <f t="shared" si="4"/>
        <v>1230</v>
      </c>
      <c r="B59" s="17">
        <f t="shared" si="5"/>
        <v>0</v>
      </c>
      <c r="C59" s="17">
        <f t="shared" si="1"/>
        <v>0</v>
      </c>
      <c r="D59" s="22"/>
      <c r="E59" s="22"/>
      <c r="L59" s="13">
        <f t="shared" si="6"/>
        <v>1230</v>
      </c>
      <c r="M59" s="16">
        <f t="shared" si="7"/>
        <v>41</v>
      </c>
    </row>
    <row r="60" spans="1:13" x14ac:dyDescent="0.2">
      <c r="A60" s="57">
        <f t="shared" si="4"/>
        <v>1260</v>
      </c>
      <c r="B60" s="17">
        <f t="shared" si="5"/>
        <v>0</v>
      </c>
      <c r="C60" s="17">
        <f t="shared" si="1"/>
        <v>0</v>
      </c>
      <c r="D60" s="22"/>
      <c r="E60" s="22"/>
      <c r="L60" s="13">
        <f t="shared" si="6"/>
        <v>1260</v>
      </c>
      <c r="M60" s="16">
        <f t="shared" si="7"/>
        <v>42</v>
      </c>
    </row>
    <row r="61" spans="1:13" x14ac:dyDescent="0.2">
      <c r="A61" s="57">
        <f t="shared" si="4"/>
        <v>1290</v>
      </c>
      <c r="B61" s="17">
        <f t="shared" si="5"/>
        <v>0</v>
      </c>
      <c r="C61" s="17">
        <f t="shared" si="1"/>
        <v>0</v>
      </c>
      <c r="D61" s="22"/>
      <c r="E61" s="22"/>
      <c r="L61" s="13">
        <f t="shared" si="6"/>
        <v>1290</v>
      </c>
      <c r="M61" s="16">
        <f t="shared" si="7"/>
        <v>43</v>
      </c>
    </row>
    <row r="62" spans="1:13" x14ac:dyDescent="0.2">
      <c r="A62" s="57">
        <f t="shared" si="4"/>
        <v>1320</v>
      </c>
      <c r="B62" s="17">
        <f t="shared" si="5"/>
        <v>0</v>
      </c>
      <c r="C62" s="17">
        <f t="shared" si="1"/>
        <v>0</v>
      </c>
      <c r="D62" s="22"/>
      <c r="E62" s="22"/>
      <c r="L62" s="13">
        <f t="shared" si="6"/>
        <v>1320</v>
      </c>
      <c r="M62" s="16">
        <f t="shared" si="7"/>
        <v>44</v>
      </c>
    </row>
    <row r="63" spans="1:13" x14ac:dyDescent="0.2">
      <c r="A63" s="58">
        <f t="shared" si="4"/>
        <v>1350</v>
      </c>
      <c r="B63" s="55">
        <f t="shared" si="5"/>
        <v>0</v>
      </c>
      <c r="C63" s="55">
        <f t="shared" si="1"/>
        <v>0</v>
      </c>
      <c r="D63" s="22"/>
      <c r="E63" s="22"/>
      <c r="L63" s="13">
        <f t="shared" si="6"/>
        <v>1350</v>
      </c>
      <c r="M63" s="16">
        <f t="shared" si="7"/>
        <v>45</v>
      </c>
    </row>
  </sheetData>
  <sheetProtection password="CE75" sheet="1" objects="1" scenarios="1" selectLockedCells="1"/>
  <customSheetViews>
    <customSheetView guid="{263DECB5-95A7-41F0-ACB4-B2B12AC6379B}" printArea="1">
      <selection activeCell="B6" sqref="B6"/>
      <pageMargins left="0.7" right="0.7" top="0.75" bottom="0.75" header="0.3" footer="0.3"/>
      <printOptions horizontalCentered="1" verticalCentered="1"/>
      <pageSetup orientation="portrait" r:id="rId1"/>
    </customSheetView>
  </customSheetViews>
  <conditionalFormatting sqref="A20">
    <cfRule type="expression" dxfId="79" priority="17">
      <formula>$A$20=$Q$8+60</formula>
    </cfRule>
  </conditionalFormatting>
  <conditionalFormatting sqref="A21">
    <cfRule type="expression" dxfId="78" priority="16">
      <formula>$A$21=$Q$8+90</formula>
    </cfRule>
  </conditionalFormatting>
  <conditionalFormatting sqref="A22:A63">
    <cfRule type="expression" dxfId="77" priority="15">
      <formula>$A$21=$Q$8+90</formula>
    </cfRule>
  </conditionalFormatting>
  <conditionalFormatting sqref="B20">
    <cfRule type="expression" dxfId="76" priority="14">
      <formula>$B$20=0</formula>
    </cfRule>
  </conditionalFormatting>
  <conditionalFormatting sqref="B21 C36:C63">
    <cfRule type="expression" dxfId="75" priority="12">
      <formula>$B$21=0</formula>
    </cfRule>
  </conditionalFormatting>
  <conditionalFormatting sqref="B22:B63">
    <cfRule type="expression" dxfId="74" priority="10">
      <formula>$B$21=0</formula>
    </cfRule>
  </conditionalFormatting>
  <conditionalFormatting sqref="C20">
    <cfRule type="expression" dxfId="73" priority="7">
      <formula>$B$20=0</formula>
    </cfRule>
  </conditionalFormatting>
  <conditionalFormatting sqref="C21">
    <cfRule type="expression" dxfId="72" priority="6">
      <formula>$B$21=0</formula>
    </cfRule>
  </conditionalFormatting>
  <conditionalFormatting sqref="C22:C25">
    <cfRule type="expression" dxfId="71" priority="5">
      <formula>$B$21=0</formula>
    </cfRule>
  </conditionalFormatting>
  <conditionalFormatting sqref="C26:C32">
    <cfRule type="expression" dxfId="70" priority="3">
      <formula>$B$21=0</formula>
    </cfRule>
  </conditionalFormatting>
  <conditionalFormatting sqref="C33">
    <cfRule type="expression" dxfId="69" priority="2">
      <formula>$B$21=0</formula>
    </cfRule>
  </conditionalFormatting>
  <conditionalFormatting sqref="C34:C35">
    <cfRule type="expression" dxfId="68" priority="1">
      <formula>$B$21=0</formula>
    </cfRule>
  </conditionalFormatting>
  <printOptions horizontalCentered="1" verticalCentered="1"/>
  <pageMargins left="0.7" right="0.7" top="0.75" bottom="0.75" header="0.3" footer="0.3"/>
  <pageSetup orientation="portrait" r:id="rId2"/>
  <headerFooter>
    <oddFooter>&amp;C&amp;P</oddFooter>
  </headerFooter>
  <drawing r:id="rId3"/>
  <tableParts count="3">
    <tablePart r:id="rId4"/>
    <tablePart r:id="rId5"/>
    <tablePart r:id="rId6"/>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3:T79"/>
  <sheetViews>
    <sheetView workbookViewId="0">
      <selection activeCell="F6" sqref="F6"/>
    </sheetView>
  </sheetViews>
  <sheetFormatPr defaultRowHeight="12.75" x14ac:dyDescent="0.2"/>
  <cols>
    <col min="1" max="1" width="10.140625" bestFit="1" customWidth="1"/>
    <col min="2" max="2" width="10.28515625" bestFit="1" customWidth="1"/>
    <col min="3" max="3" width="10.28515625" style="3" customWidth="1"/>
    <col min="8" max="8" width="10.140625" bestFit="1" customWidth="1"/>
    <col min="9" max="9" width="10.28515625" bestFit="1" customWidth="1"/>
    <col min="10" max="10" width="10.28515625" style="3" customWidth="1"/>
    <col min="15" max="15" width="10.140625" bestFit="1" customWidth="1"/>
    <col min="16" max="16" width="10.28515625" bestFit="1" customWidth="1"/>
    <col min="17" max="17" width="10.28515625" style="3" customWidth="1"/>
  </cols>
  <sheetData>
    <row r="3" spans="1:20" x14ac:dyDescent="0.2">
      <c r="A3" s="137" t="s">
        <v>0</v>
      </c>
      <c r="B3" s="137"/>
      <c r="C3" s="137"/>
      <c r="D3" s="137"/>
      <c r="E3" s="137"/>
      <c r="F3" s="137"/>
      <c r="H3" s="137" t="s">
        <v>1</v>
      </c>
      <c r="I3" s="137"/>
      <c r="J3" s="137"/>
      <c r="K3" s="137"/>
      <c r="L3" s="137"/>
      <c r="M3" s="137"/>
      <c r="O3" s="137" t="s">
        <v>32</v>
      </c>
      <c r="P3" s="137"/>
      <c r="Q3" s="137"/>
      <c r="R3" s="137"/>
      <c r="S3" s="137"/>
      <c r="T3" s="137"/>
    </row>
    <row r="5" spans="1:20" x14ac:dyDescent="0.2">
      <c r="B5" s="2" t="e">
        <f>#REF!</f>
        <v>#REF!</v>
      </c>
      <c r="D5" s="1" t="e">
        <f>ROUND((#REF!*B5/12),2)</f>
        <v>#REF!</v>
      </c>
      <c r="E5" s="1"/>
      <c r="F5" s="3" t="e">
        <f>#REF!-#REF!</f>
        <v>#REF!</v>
      </c>
      <c r="I5" s="2" t="e">
        <f>#REF!</f>
        <v>#REF!</v>
      </c>
      <c r="K5" s="1" t="e">
        <f>ROUND((#REF!*I5/12),2)</f>
        <v>#REF!</v>
      </c>
      <c r="L5" s="1"/>
      <c r="M5" s="3" t="e">
        <f>#REF!-#REF!</f>
        <v>#REF!</v>
      </c>
      <c r="P5" s="2" t="e">
        <f>#REF!</f>
        <v>#REF!</v>
      </c>
      <c r="R5" s="1" t="e">
        <f>ROUND((#REF!*P5/12),2)</f>
        <v>#REF!</v>
      </c>
      <c r="S5" s="1"/>
      <c r="T5" s="3" t="e">
        <f>#REF!-#REF!</f>
        <v>#REF!</v>
      </c>
    </row>
    <row r="6" spans="1:20" x14ac:dyDescent="0.2">
      <c r="F6" t="e">
        <f>IF(ROUNDDOWN((F5/30),0)&gt;=2,ROUNDDOWN((F5/30),0),0)</f>
        <v>#REF!</v>
      </c>
      <c r="M6" t="e">
        <f>IF(AND(M5&gt;0,ROUNDDOWN((M5/30),0)&gt;=2),ROUNDDOWN((M5/30-F6),0),0)</f>
        <v>#REF!</v>
      </c>
      <c r="T6" t="e">
        <f>IF(AND(T5&gt;0,ROUNDDOWN((T5/30),0)&gt;=2),ROUNDDOWN((T5/30-M6-F6),0),0)</f>
        <v>#REF!</v>
      </c>
    </row>
    <row r="9" spans="1:20" x14ac:dyDescent="0.2">
      <c r="A9" t="s">
        <v>10</v>
      </c>
      <c r="B9" t="s">
        <v>16</v>
      </c>
      <c r="C9" s="3" t="s">
        <v>3</v>
      </c>
      <c r="D9" t="s">
        <v>16</v>
      </c>
      <c r="H9" s="138" t="s">
        <v>76</v>
      </c>
      <c r="I9" s="138"/>
      <c r="J9" s="138"/>
      <c r="K9" s="138"/>
      <c r="L9" s="138"/>
      <c r="M9" s="138"/>
    </row>
    <row r="10" spans="1:20" x14ac:dyDescent="0.2">
      <c r="A10" t="s">
        <v>11</v>
      </c>
      <c r="B10" t="s">
        <v>17</v>
      </c>
      <c r="C10" s="3" t="s">
        <v>33</v>
      </c>
      <c r="D10" t="s">
        <v>35</v>
      </c>
      <c r="K10" s="1"/>
    </row>
    <row r="11" spans="1:20" x14ac:dyDescent="0.2">
      <c r="A11" t="s">
        <v>12</v>
      </c>
      <c r="C11" s="3" t="s">
        <v>2</v>
      </c>
      <c r="I11" t="e">
        <f>#REF!</f>
        <v>#REF!</v>
      </c>
      <c r="K11" s="1" t="e">
        <f>ROUND((#REF!*I11/12),2)</f>
        <v>#REF!</v>
      </c>
      <c r="M11" t="e">
        <f>#REF!-#REF!</f>
        <v>#REF!</v>
      </c>
    </row>
    <row r="12" spans="1:20" x14ac:dyDescent="0.2">
      <c r="A12" t="s">
        <v>13</v>
      </c>
      <c r="M12" t="e">
        <f>IF(ROUNDDOWN((M11/30),0)&gt;=2,ROUNDDOWN((M11/30),0),0)</f>
        <v>#REF!</v>
      </c>
    </row>
    <row r="13" spans="1:20" x14ac:dyDescent="0.2">
      <c r="A13" t="s">
        <v>14</v>
      </c>
    </row>
    <row r="14" spans="1:20" x14ac:dyDescent="0.2">
      <c r="A14" t="s">
        <v>15</v>
      </c>
    </row>
    <row r="17" spans="1:17" x14ac:dyDescent="0.2">
      <c r="A17" t="s">
        <v>72</v>
      </c>
    </row>
    <row r="18" spans="1:17" x14ac:dyDescent="0.2">
      <c r="A18" t="s">
        <v>73</v>
      </c>
    </row>
    <row r="19" spans="1:17" x14ac:dyDescent="0.2">
      <c r="A19" t="s">
        <v>36</v>
      </c>
    </row>
    <row r="20" spans="1:17" x14ac:dyDescent="0.2">
      <c r="A20" t="s">
        <v>37</v>
      </c>
    </row>
    <row r="21" spans="1:17" x14ac:dyDescent="0.2">
      <c r="A21" t="s">
        <v>57</v>
      </c>
      <c r="C21"/>
      <c r="J21"/>
      <c r="Q21"/>
    </row>
    <row r="22" spans="1:17" x14ac:dyDescent="0.2">
      <c r="A22" t="s">
        <v>58</v>
      </c>
      <c r="C22"/>
      <c r="J22"/>
      <c r="Q22"/>
    </row>
    <row r="23" spans="1:17" x14ac:dyDescent="0.2">
      <c r="A23" t="s">
        <v>59</v>
      </c>
      <c r="C23"/>
      <c r="J23"/>
      <c r="Q23"/>
    </row>
    <row r="24" spans="1:17" x14ac:dyDescent="0.2">
      <c r="A24" t="s">
        <v>60</v>
      </c>
      <c r="C24"/>
      <c r="J24"/>
      <c r="Q24"/>
    </row>
    <row r="25" spans="1:17" x14ac:dyDescent="0.2">
      <c r="A25" t="s">
        <v>61</v>
      </c>
      <c r="C25"/>
      <c r="J25"/>
      <c r="Q25"/>
    </row>
    <row r="26" spans="1:17" x14ac:dyDescent="0.2">
      <c r="A26" t="s">
        <v>62</v>
      </c>
      <c r="C26"/>
      <c r="J26"/>
      <c r="Q26"/>
    </row>
    <row r="27" spans="1:17" x14ac:dyDescent="0.2">
      <c r="A27" t="s">
        <v>63</v>
      </c>
      <c r="C27"/>
      <c r="J27"/>
      <c r="Q27"/>
    </row>
    <row r="28" spans="1:17" x14ac:dyDescent="0.2">
      <c r="A28" t="s">
        <v>64</v>
      </c>
      <c r="C28"/>
      <c r="J28"/>
      <c r="Q28"/>
    </row>
    <row r="29" spans="1:17" x14ac:dyDescent="0.2">
      <c r="A29" t="s">
        <v>65</v>
      </c>
      <c r="C29"/>
      <c r="J29"/>
      <c r="Q29"/>
    </row>
    <row r="30" spans="1:17" x14ac:dyDescent="0.2">
      <c r="A30" t="s">
        <v>66</v>
      </c>
      <c r="C30"/>
      <c r="J30"/>
      <c r="Q30"/>
    </row>
    <row r="31" spans="1:17" x14ac:dyDescent="0.2">
      <c r="A31" t="s">
        <v>67</v>
      </c>
      <c r="C31"/>
      <c r="J31"/>
      <c r="Q31"/>
    </row>
    <row r="32" spans="1:17" x14ac:dyDescent="0.2">
      <c r="A32" t="s">
        <v>68</v>
      </c>
      <c r="C32"/>
      <c r="J32"/>
      <c r="Q32"/>
    </row>
    <row r="33" spans="1:17" x14ac:dyDescent="0.2">
      <c r="A33" t="s">
        <v>69</v>
      </c>
      <c r="C33"/>
      <c r="J33"/>
      <c r="Q33"/>
    </row>
    <row r="34" spans="1:17" x14ac:dyDescent="0.2">
      <c r="A34" t="s">
        <v>70</v>
      </c>
      <c r="C34"/>
      <c r="J34"/>
      <c r="Q34"/>
    </row>
    <row r="35" spans="1:17" x14ac:dyDescent="0.2">
      <c r="A35" t="s">
        <v>71</v>
      </c>
      <c r="C35"/>
      <c r="J35"/>
      <c r="Q35"/>
    </row>
    <row r="36" spans="1:17" x14ac:dyDescent="0.2">
      <c r="A36" t="s">
        <v>38</v>
      </c>
    </row>
    <row r="40" spans="1:17" x14ac:dyDescent="0.2">
      <c r="A40" t="s">
        <v>49</v>
      </c>
    </row>
    <row r="41" spans="1:17" x14ac:dyDescent="0.2">
      <c r="A41" t="s">
        <v>50</v>
      </c>
    </row>
    <row r="42" spans="1:17" x14ac:dyDescent="0.2">
      <c r="A42" t="s">
        <v>51</v>
      </c>
    </row>
    <row r="43" spans="1:17" x14ac:dyDescent="0.2">
      <c r="A43" t="s">
        <v>52</v>
      </c>
    </row>
    <row r="44" spans="1:17" x14ac:dyDescent="0.2">
      <c r="A44" t="s">
        <v>53</v>
      </c>
    </row>
    <row r="45" spans="1:17" x14ac:dyDescent="0.2">
      <c r="A45" t="s">
        <v>54</v>
      </c>
    </row>
    <row r="46" spans="1:17" x14ac:dyDescent="0.2">
      <c r="A46" t="s">
        <v>34</v>
      </c>
    </row>
    <row r="48" spans="1:17" x14ac:dyDescent="0.2">
      <c r="A48" s="7"/>
      <c r="C48"/>
    </row>
    <row r="49" spans="1:3" x14ac:dyDescent="0.2">
      <c r="A49" s="4"/>
      <c r="C49"/>
    </row>
    <row r="50" spans="1:3" x14ac:dyDescent="0.2">
      <c r="A50" s="6"/>
      <c r="C50"/>
    </row>
    <row r="51" spans="1:3" x14ac:dyDescent="0.2">
      <c r="A51" s="4" t="e">
        <f>IF(AND(#REF!="No",#REF!='Interest Calculation'!A40),1,"N/A")</f>
        <v>#REF!</v>
      </c>
      <c r="B51" s="5" t="s">
        <v>43</v>
      </c>
      <c r="C51"/>
    </row>
    <row r="52" spans="1:3" x14ac:dyDescent="0.2">
      <c r="A52" s="4" t="e">
        <f>IF(AND(#REF!="Yes",#REF!='Interest Calculation'!A40),1,"N/A")</f>
        <v>#REF!</v>
      </c>
      <c r="B52" s="5" t="s">
        <v>44</v>
      </c>
      <c r="C52"/>
    </row>
    <row r="53" spans="1:3" x14ac:dyDescent="0.2">
      <c r="A53" s="4" t="e">
        <f>IF(AND(#REF!="No",#REF!='Interest Calculation'!A41),1,"N/A")</f>
        <v>#REF!</v>
      </c>
      <c r="B53" s="5" t="s">
        <v>45</v>
      </c>
      <c r="C53"/>
    </row>
    <row r="54" spans="1:3" x14ac:dyDescent="0.2">
      <c r="A54" s="4" t="e">
        <f>IF(AND(#REF!="Yes",#REF!='Interest Calculation'!A41),1,"N/A")</f>
        <v>#REF!</v>
      </c>
      <c r="B54" s="5" t="s">
        <v>46</v>
      </c>
      <c r="C54"/>
    </row>
    <row r="55" spans="1:3" x14ac:dyDescent="0.2">
      <c r="A55" s="4" t="e">
        <f>IF(AND(#REF!="No",#REF!='Interest Calculation'!A42),1,"N/A")</f>
        <v>#REF!</v>
      </c>
      <c r="B55" s="5" t="s">
        <v>42</v>
      </c>
      <c r="C55"/>
    </row>
    <row r="56" spans="1:3" x14ac:dyDescent="0.2">
      <c r="A56" s="4" t="e">
        <f>IF(AND(#REF!="Yes",#REF!='Interest Calculation'!A42),1,"N/A")</f>
        <v>#REF!</v>
      </c>
      <c r="B56" s="5" t="s">
        <v>55</v>
      </c>
      <c r="C56"/>
    </row>
    <row r="57" spans="1:3" x14ac:dyDescent="0.2">
      <c r="A57" s="4" t="e">
        <f>IF(AND(#REF!="No",#REF!='Interest Calculation'!A43),1,"N/A")</f>
        <v>#REF!</v>
      </c>
      <c r="B57" s="5" t="s">
        <v>41</v>
      </c>
      <c r="C57"/>
    </row>
    <row r="58" spans="1:3" x14ac:dyDescent="0.2">
      <c r="A58" s="4" t="e">
        <f>IF(AND(#REF!="Yes",#REF!='Interest Calculation'!A43),1,"N/A")</f>
        <v>#REF!</v>
      </c>
      <c r="B58" s="5" t="s">
        <v>47</v>
      </c>
      <c r="C58"/>
    </row>
    <row r="59" spans="1:3" x14ac:dyDescent="0.2">
      <c r="A59" s="4" t="e">
        <f>IF(AND(#REF!="No",#REF!='Interest Calculation'!A44),1,"N/A")</f>
        <v>#REF!</v>
      </c>
      <c r="B59" s="5" t="s">
        <v>41</v>
      </c>
      <c r="C59"/>
    </row>
    <row r="60" spans="1:3" x14ac:dyDescent="0.2">
      <c r="A60" s="4" t="e">
        <f>IF(AND(#REF!="Yes",#REF!='Interest Calculation'!A44),1,"N/A")</f>
        <v>#REF!</v>
      </c>
      <c r="B60" s="5" t="s">
        <v>56</v>
      </c>
      <c r="C60"/>
    </row>
    <row r="61" spans="1:3" x14ac:dyDescent="0.2">
      <c r="A61" s="4" t="e">
        <f>IF(AND(#REF!="No",#REF!='Interest Calculation'!A45),1,"N/A")</f>
        <v>#REF!</v>
      </c>
      <c r="B61" s="5" t="s">
        <v>39</v>
      </c>
      <c r="C61"/>
    </row>
    <row r="62" spans="1:3" x14ac:dyDescent="0.2">
      <c r="A62" s="4" t="e">
        <f>IF(AND(#REF!="Yes",#REF!='Interest Calculation'!A45),1,"N/A")</f>
        <v>#REF!</v>
      </c>
      <c r="B62" s="5" t="s">
        <v>48</v>
      </c>
      <c r="C62"/>
    </row>
    <row r="63" spans="1:3" x14ac:dyDescent="0.2">
      <c r="A63" s="4" t="e">
        <f>IF(AND(#REF!="No",#REF!='Interest Calculation'!A46),1,"N/A")</f>
        <v>#REF!</v>
      </c>
      <c r="B63" s="5" t="s">
        <v>40</v>
      </c>
      <c r="C63"/>
    </row>
    <row r="64" spans="1:3" x14ac:dyDescent="0.2">
      <c r="A64" s="4" t="e">
        <f>IF(AND(#REF!="Yes",#REF!='Interest Calculation'!A46),1,"N/A")</f>
        <v>#REF!</v>
      </c>
      <c r="B64" s="5" t="s">
        <v>40</v>
      </c>
      <c r="C64"/>
    </row>
    <row r="65" spans="1:3" x14ac:dyDescent="0.2">
      <c r="A65" s="6"/>
      <c r="C65"/>
    </row>
    <row r="66" spans="1:3" x14ac:dyDescent="0.2">
      <c r="A66" s="4"/>
      <c r="C66"/>
    </row>
    <row r="67" spans="1:3" x14ac:dyDescent="0.2">
      <c r="A67" s="7"/>
      <c r="C67"/>
    </row>
    <row r="68" spans="1:3" x14ac:dyDescent="0.2">
      <c r="A68" s="4"/>
      <c r="C68"/>
    </row>
    <row r="69" spans="1:3" x14ac:dyDescent="0.2">
      <c r="A69" s="6"/>
      <c r="C69"/>
    </row>
    <row r="70" spans="1:3" x14ac:dyDescent="0.2">
      <c r="A70" s="4"/>
      <c r="C70"/>
    </row>
    <row r="71" spans="1:3" x14ac:dyDescent="0.2">
      <c r="A71" s="4"/>
      <c r="C71"/>
    </row>
    <row r="72" spans="1:3" x14ac:dyDescent="0.2">
      <c r="A72" s="7"/>
      <c r="C72"/>
    </row>
    <row r="73" spans="1:3" x14ac:dyDescent="0.2">
      <c r="A73" s="4"/>
      <c r="C73"/>
    </row>
    <row r="74" spans="1:3" x14ac:dyDescent="0.2">
      <c r="A74" s="6"/>
      <c r="C74"/>
    </row>
    <row r="75" spans="1:3" x14ac:dyDescent="0.2">
      <c r="A75" s="4"/>
      <c r="C75"/>
    </row>
    <row r="76" spans="1:3" x14ac:dyDescent="0.2">
      <c r="A76" s="4"/>
      <c r="C76"/>
    </row>
    <row r="77" spans="1:3" x14ac:dyDescent="0.2">
      <c r="A77" s="7"/>
      <c r="C77"/>
    </row>
    <row r="78" spans="1:3" x14ac:dyDescent="0.2">
      <c r="A78" s="4"/>
      <c r="C78"/>
    </row>
    <row r="79" spans="1:3" x14ac:dyDescent="0.2">
      <c r="A79" s="6"/>
      <c r="C79"/>
    </row>
  </sheetData>
  <customSheetViews>
    <customSheetView guid="{263DECB5-95A7-41F0-ACB4-B2B12AC6379B}" state="hidden">
      <selection activeCell="F6" sqref="F6"/>
      <pageMargins left="0.75" right="0.75" top="1" bottom="1" header="0.5" footer="0.5"/>
      <pageSetup orientation="portrait" r:id="rId1"/>
      <headerFooter alignWithMargins="0"/>
    </customSheetView>
  </customSheetViews>
  <mergeCells count="4">
    <mergeCell ref="A3:F3"/>
    <mergeCell ref="H3:M3"/>
    <mergeCell ref="O3:T3"/>
    <mergeCell ref="H9:M9"/>
  </mergeCells>
  <phoneticPr fontId="2" type="noConversion"/>
  <pageMargins left="0.75" right="0.75" top="1" bottom="1" header="0.5" footer="0.5"/>
  <pageSetup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24"/>
  <sheetViews>
    <sheetView workbookViewId="0">
      <selection activeCell="D1" sqref="D1"/>
    </sheetView>
  </sheetViews>
  <sheetFormatPr defaultRowHeight="12.75" x14ac:dyDescent="0.2"/>
  <sheetData>
    <row r="1" spans="1:8" x14ac:dyDescent="0.2">
      <c r="A1" t="s">
        <v>18</v>
      </c>
    </row>
    <row r="3" spans="1:8" x14ac:dyDescent="0.2">
      <c r="A3" t="s">
        <v>19</v>
      </c>
    </row>
    <row r="5" spans="1:8" x14ac:dyDescent="0.2">
      <c r="A5" t="s">
        <v>20</v>
      </c>
    </row>
    <row r="7" spans="1:8" x14ac:dyDescent="0.2">
      <c r="A7" t="s">
        <v>5</v>
      </c>
      <c r="H7" t="s">
        <v>6</v>
      </c>
    </row>
    <row r="9" spans="1:8" x14ac:dyDescent="0.2">
      <c r="A9" t="s">
        <v>7</v>
      </c>
    </row>
    <row r="10" spans="1:8" x14ac:dyDescent="0.2">
      <c r="A10" t="s">
        <v>8</v>
      </c>
    </row>
    <row r="11" spans="1:8" x14ac:dyDescent="0.2">
      <c r="A11" t="s">
        <v>9</v>
      </c>
    </row>
    <row r="12" spans="1:8" x14ac:dyDescent="0.2">
      <c r="A12" t="s">
        <v>21</v>
      </c>
    </row>
    <row r="14" spans="1:8" x14ac:dyDescent="0.2">
      <c r="A14" t="s">
        <v>22</v>
      </c>
    </row>
    <row r="15" spans="1:8" x14ac:dyDescent="0.2">
      <c r="A15" t="s">
        <v>23</v>
      </c>
    </row>
    <row r="16" spans="1:8" x14ac:dyDescent="0.2">
      <c r="A16" t="s">
        <v>24</v>
      </c>
    </row>
    <row r="17" spans="1:1" x14ac:dyDescent="0.2">
      <c r="A17" t="s">
        <v>25</v>
      </c>
    </row>
    <row r="19" spans="1:1" x14ac:dyDescent="0.2">
      <c r="A19" t="s">
        <v>26</v>
      </c>
    </row>
    <row r="20" spans="1:1" x14ac:dyDescent="0.2">
      <c r="A20" t="s">
        <v>27</v>
      </c>
    </row>
    <row r="21" spans="1:1" x14ac:dyDescent="0.2">
      <c r="A21" t="s">
        <v>28</v>
      </c>
    </row>
    <row r="22" spans="1:1" x14ac:dyDescent="0.2">
      <c r="A22" t="s">
        <v>29</v>
      </c>
    </row>
    <row r="23" spans="1:1" x14ac:dyDescent="0.2">
      <c r="A23" t="s">
        <v>30</v>
      </c>
    </row>
    <row r="24" spans="1:1" x14ac:dyDescent="0.2">
      <c r="A24" t="s">
        <v>31</v>
      </c>
    </row>
  </sheetData>
  <customSheetViews>
    <customSheetView guid="{263DECB5-95A7-41F0-ACB4-B2B12AC6379B}" state="hidden">
      <selection activeCell="D1" sqref="D1"/>
      <pageMargins left="0.75" right="0.75" top="1" bottom="1" header="0.5" footer="0.5"/>
      <headerFooter alignWithMargins="0"/>
    </customSheetView>
  </customSheetViews>
  <phoneticPr fontId="2"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31"/>
  <sheetViews>
    <sheetView zoomScaleNormal="100" workbookViewId="0">
      <selection activeCell="A6" sqref="A6"/>
    </sheetView>
  </sheetViews>
  <sheetFormatPr defaultColWidth="9.140625" defaultRowHeight="12.75" x14ac:dyDescent="0.2"/>
  <cols>
    <col min="1" max="2" width="10.7109375" style="8" customWidth="1"/>
    <col min="3" max="3" width="3.28515625" style="9" customWidth="1"/>
    <col min="4" max="5" width="10.7109375" style="8" customWidth="1"/>
    <col min="6" max="6" width="3.28515625" style="9" customWidth="1"/>
    <col min="7" max="8" width="10.7109375" style="8" customWidth="1"/>
    <col min="9" max="9" width="3.28515625" style="9" customWidth="1"/>
    <col min="10" max="11" width="10.7109375" style="8" customWidth="1"/>
    <col min="12" max="16384" width="9.140625" style="9"/>
  </cols>
  <sheetData>
    <row r="1" spans="1:11" ht="15" customHeight="1" x14ac:dyDescent="0.25">
      <c r="A1" s="123" t="s">
        <v>84</v>
      </c>
      <c r="B1" s="124"/>
      <c r="C1" s="124"/>
      <c r="D1" s="124"/>
      <c r="E1" s="124"/>
      <c r="F1" s="124"/>
      <c r="G1" s="124"/>
      <c r="H1" s="124"/>
      <c r="I1" s="124"/>
      <c r="J1" s="124"/>
      <c r="K1" s="125"/>
    </row>
    <row r="2" spans="1:11" x14ac:dyDescent="0.2">
      <c r="A2" s="126" t="s">
        <v>134</v>
      </c>
      <c r="B2" s="124"/>
      <c r="C2" s="124"/>
      <c r="D2" s="124"/>
      <c r="E2" s="124"/>
      <c r="F2" s="124"/>
      <c r="G2" s="124"/>
      <c r="H2" s="124"/>
      <c r="I2" s="124"/>
      <c r="J2" s="124"/>
      <c r="K2" s="125"/>
    </row>
    <row r="3" spans="1:11" x14ac:dyDescent="0.2">
      <c r="A3" s="127" t="s">
        <v>85</v>
      </c>
      <c r="B3" s="128"/>
      <c r="C3" s="128"/>
      <c r="D3" s="128"/>
      <c r="E3" s="128"/>
      <c r="F3" s="128"/>
      <c r="G3" s="128"/>
      <c r="H3" s="128"/>
      <c r="I3" s="128"/>
      <c r="J3" s="128"/>
      <c r="K3" s="129"/>
    </row>
    <row r="4" spans="1:11" x14ac:dyDescent="0.2">
      <c r="A4" s="130"/>
      <c r="B4" s="131"/>
      <c r="C4" s="131"/>
      <c r="D4" s="131"/>
      <c r="E4" s="131"/>
      <c r="F4" s="131"/>
      <c r="G4" s="131"/>
      <c r="H4" s="131"/>
      <c r="I4" s="131"/>
      <c r="J4" s="131"/>
      <c r="K4" s="132"/>
    </row>
    <row r="5" spans="1:11" x14ac:dyDescent="0.2">
      <c r="A5" s="83" t="s">
        <v>74</v>
      </c>
      <c r="B5" s="84" t="s">
        <v>75</v>
      </c>
      <c r="C5" s="8"/>
      <c r="D5" s="83" t="s">
        <v>74</v>
      </c>
      <c r="E5" s="84" t="s">
        <v>75</v>
      </c>
      <c r="F5" s="8"/>
      <c r="G5" s="83" t="s">
        <v>74</v>
      </c>
      <c r="H5" s="84" t="s">
        <v>75</v>
      </c>
      <c r="I5" s="8"/>
      <c r="J5" s="83" t="s">
        <v>74</v>
      </c>
      <c r="K5" s="84" t="s">
        <v>75</v>
      </c>
    </row>
    <row r="6" spans="1:11" ht="19.5" customHeight="1" x14ac:dyDescent="0.2">
      <c r="A6" s="80">
        <f>'Interest Calculation Estimator'!A8</f>
        <v>0</v>
      </c>
      <c r="B6" s="82">
        <f>A6+29</f>
        <v>29</v>
      </c>
      <c r="C6" s="10"/>
      <c r="D6" s="81">
        <f>A17+30</f>
        <v>360</v>
      </c>
      <c r="E6" s="82">
        <f>D6+29</f>
        <v>389</v>
      </c>
      <c r="F6" s="10"/>
      <c r="G6" s="81">
        <f>D17+30</f>
        <v>720</v>
      </c>
      <c r="H6" s="82">
        <f>G6+29</f>
        <v>749</v>
      </c>
      <c r="I6" s="10"/>
      <c r="J6" s="81">
        <f>G17+30</f>
        <v>1080</v>
      </c>
      <c r="K6" s="82">
        <f>J6+29</f>
        <v>1109</v>
      </c>
    </row>
    <row r="7" spans="1:11" ht="19.5" customHeight="1" x14ac:dyDescent="0.2">
      <c r="A7" s="81">
        <f t="shared" ref="A7:A17" si="0">A6+30</f>
        <v>30</v>
      </c>
      <c r="B7" s="82">
        <f>A7+29</f>
        <v>59</v>
      </c>
      <c r="C7" s="10"/>
      <c r="D7" s="81">
        <f t="shared" ref="D7:D17" si="1">D6+30</f>
        <v>390</v>
      </c>
      <c r="E7" s="82">
        <f>D7+29</f>
        <v>419</v>
      </c>
      <c r="F7" s="10"/>
      <c r="G7" s="81">
        <f t="shared" ref="G7:G17" si="2">G6+30</f>
        <v>750</v>
      </c>
      <c r="H7" s="82">
        <f>G7+29</f>
        <v>779</v>
      </c>
      <c r="I7" s="10"/>
      <c r="J7" s="81">
        <f t="shared" ref="J7:J17" si="3">J6+30</f>
        <v>1110</v>
      </c>
      <c r="K7" s="82">
        <f>J7+29</f>
        <v>1139</v>
      </c>
    </row>
    <row r="8" spans="1:11" ht="19.5" customHeight="1" x14ac:dyDescent="0.2">
      <c r="A8" s="81">
        <f t="shared" si="0"/>
        <v>60</v>
      </c>
      <c r="B8" s="82">
        <f t="shared" ref="B8:B17" si="4">A8+29</f>
        <v>89</v>
      </c>
      <c r="C8" s="10"/>
      <c r="D8" s="81">
        <f t="shared" si="1"/>
        <v>420</v>
      </c>
      <c r="E8" s="82">
        <f>D8+29</f>
        <v>449</v>
      </c>
      <c r="F8" s="10"/>
      <c r="G8" s="81">
        <f t="shared" si="2"/>
        <v>780</v>
      </c>
      <c r="H8" s="82">
        <f>G8+29</f>
        <v>809</v>
      </c>
      <c r="I8" s="10"/>
      <c r="J8" s="81">
        <f t="shared" si="3"/>
        <v>1140</v>
      </c>
      <c r="K8" s="82">
        <f>J8+29</f>
        <v>1169</v>
      </c>
    </row>
    <row r="9" spans="1:11" ht="19.5" customHeight="1" x14ac:dyDescent="0.2">
      <c r="A9" s="81">
        <f t="shared" si="0"/>
        <v>90</v>
      </c>
      <c r="B9" s="82">
        <f t="shared" si="4"/>
        <v>119</v>
      </c>
      <c r="C9" s="10"/>
      <c r="D9" s="81">
        <f t="shared" si="1"/>
        <v>450</v>
      </c>
      <c r="E9" s="82">
        <f>D9+29</f>
        <v>479</v>
      </c>
      <c r="F9" s="10"/>
      <c r="G9" s="81">
        <f t="shared" si="2"/>
        <v>810</v>
      </c>
      <c r="H9" s="82">
        <f t="shared" ref="H9:H17" si="5">G9+29</f>
        <v>839</v>
      </c>
      <c r="I9" s="10"/>
      <c r="J9" s="81">
        <f t="shared" si="3"/>
        <v>1170</v>
      </c>
      <c r="K9" s="82">
        <f t="shared" ref="K9:K17" si="6">J9+29</f>
        <v>1199</v>
      </c>
    </row>
    <row r="10" spans="1:11" ht="19.5" customHeight="1" x14ac:dyDescent="0.2">
      <c r="A10" s="81">
        <f t="shared" si="0"/>
        <v>120</v>
      </c>
      <c r="B10" s="82">
        <f t="shared" si="4"/>
        <v>149</v>
      </c>
      <c r="C10" s="10"/>
      <c r="D10" s="81">
        <f t="shared" si="1"/>
        <v>480</v>
      </c>
      <c r="E10" s="82">
        <f t="shared" ref="E10:E17" si="7">D10+29</f>
        <v>509</v>
      </c>
      <c r="F10" s="10"/>
      <c r="G10" s="81">
        <f t="shared" si="2"/>
        <v>840</v>
      </c>
      <c r="H10" s="82">
        <f t="shared" si="5"/>
        <v>869</v>
      </c>
      <c r="I10" s="10"/>
      <c r="J10" s="81">
        <f t="shared" si="3"/>
        <v>1200</v>
      </c>
      <c r="K10" s="82">
        <f t="shared" si="6"/>
        <v>1229</v>
      </c>
    </row>
    <row r="11" spans="1:11" ht="19.5" customHeight="1" x14ac:dyDescent="0.2">
      <c r="A11" s="81">
        <f t="shared" si="0"/>
        <v>150</v>
      </c>
      <c r="B11" s="82">
        <f t="shared" si="4"/>
        <v>179</v>
      </c>
      <c r="C11" s="10"/>
      <c r="D11" s="81">
        <f t="shared" si="1"/>
        <v>510</v>
      </c>
      <c r="E11" s="82">
        <f t="shared" si="7"/>
        <v>539</v>
      </c>
      <c r="F11" s="10"/>
      <c r="G11" s="81">
        <f t="shared" si="2"/>
        <v>870</v>
      </c>
      <c r="H11" s="82">
        <f t="shared" si="5"/>
        <v>899</v>
      </c>
      <c r="I11" s="10"/>
      <c r="J11" s="81">
        <f t="shared" si="3"/>
        <v>1230</v>
      </c>
      <c r="K11" s="82">
        <f t="shared" si="6"/>
        <v>1259</v>
      </c>
    </row>
    <row r="12" spans="1:11" ht="19.5" customHeight="1" x14ac:dyDescent="0.2">
      <c r="A12" s="81">
        <f t="shared" si="0"/>
        <v>180</v>
      </c>
      <c r="B12" s="82">
        <f t="shared" si="4"/>
        <v>209</v>
      </c>
      <c r="C12" s="10"/>
      <c r="D12" s="81">
        <f t="shared" si="1"/>
        <v>540</v>
      </c>
      <c r="E12" s="82">
        <f t="shared" si="7"/>
        <v>569</v>
      </c>
      <c r="F12" s="10"/>
      <c r="G12" s="81">
        <f t="shared" si="2"/>
        <v>900</v>
      </c>
      <c r="H12" s="82">
        <f t="shared" si="5"/>
        <v>929</v>
      </c>
      <c r="I12" s="10"/>
      <c r="J12" s="81">
        <f t="shared" si="3"/>
        <v>1260</v>
      </c>
      <c r="K12" s="82">
        <f t="shared" si="6"/>
        <v>1289</v>
      </c>
    </row>
    <row r="13" spans="1:11" ht="19.5" customHeight="1" x14ac:dyDescent="0.2">
      <c r="A13" s="81">
        <f t="shared" si="0"/>
        <v>210</v>
      </c>
      <c r="B13" s="82">
        <f t="shared" si="4"/>
        <v>239</v>
      </c>
      <c r="C13" s="10"/>
      <c r="D13" s="81">
        <f t="shared" si="1"/>
        <v>570</v>
      </c>
      <c r="E13" s="82">
        <f t="shared" si="7"/>
        <v>599</v>
      </c>
      <c r="F13" s="10"/>
      <c r="G13" s="81">
        <f t="shared" si="2"/>
        <v>930</v>
      </c>
      <c r="H13" s="82">
        <f t="shared" si="5"/>
        <v>959</v>
      </c>
      <c r="I13" s="10"/>
      <c r="J13" s="81">
        <f t="shared" si="3"/>
        <v>1290</v>
      </c>
      <c r="K13" s="82">
        <f t="shared" si="6"/>
        <v>1319</v>
      </c>
    </row>
    <row r="14" spans="1:11" ht="19.5" customHeight="1" x14ac:dyDescent="0.2">
      <c r="A14" s="81">
        <f t="shared" si="0"/>
        <v>240</v>
      </c>
      <c r="B14" s="82">
        <f t="shared" si="4"/>
        <v>269</v>
      </c>
      <c r="C14" s="10"/>
      <c r="D14" s="81">
        <f t="shared" si="1"/>
        <v>600</v>
      </c>
      <c r="E14" s="82">
        <f t="shared" si="7"/>
        <v>629</v>
      </c>
      <c r="F14" s="10"/>
      <c r="G14" s="81">
        <f t="shared" si="2"/>
        <v>960</v>
      </c>
      <c r="H14" s="82">
        <f t="shared" si="5"/>
        <v>989</v>
      </c>
      <c r="I14" s="10"/>
      <c r="J14" s="81">
        <f t="shared" si="3"/>
        <v>1320</v>
      </c>
      <c r="K14" s="82">
        <f t="shared" si="6"/>
        <v>1349</v>
      </c>
    </row>
    <row r="15" spans="1:11" ht="19.5" customHeight="1" x14ac:dyDescent="0.2">
      <c r="A15" s="81">
        <f t="shared" si="0"/>
        <v>270</v>
      </c>
      <c r="B15" s="82">
        <f t="shared" si="4"/>
        <v>299</v>
      </c>
      <c r="C15" s="10"/>
      <c r="D15" s="81">
        <f t="shared" si="1"/>
        <v>630</v>
      </c>
      <c r="E15" s="82">
        <f t="shared" si="7"/>
        <v>659</v>
      </c>
      <c r="F15" s="10"/>
      <c r="G15" s="81">
        <f t="shared" si="2"/>
        <v>990</v>
      </c>
      <c r="H15" s="82">
        <f t="shared" si="5"/>
        <v>1019</v>
      </c>
      <c r="I15" s="10"/>
      <c r="J15" s="81">
        <f t="shared" si="3"/>
        <v>1350</v>
      </c>
      <c r="K15" s="82">
        <f t="shared" si="6"/>
        <v>1379</v>
      </c>
    </row>
    <row r="16" spans="1:11" ht="19.5" customHeight="1" x14ac:dyDescent="0.2">
      <c r="A16" s="81">
        <f t="shared" si="0"/>
        <v>300</v>
      </c>
      <c r="B16" s="82">
        <f t="shared" si="4"/>
        <v>329</v>
      </c>
      <c r="C16" s="10"/>
      <c r="D16" s="81">
        <f t="shared" si="1"/>
        <v>660</v>
      </c>
      <c r="E16" s="82">
        <f t="shared" si="7"/>
        <v>689</v>
      </c>
      <c r="F16" s="10"/>
      <c r="G16" s="81">
        <f t="shared" si="2"/>
        <v>1020</v>
      </c>
      <c r="H16" s="82">
        <f t="shared" si="5"/>
        <v>1049</v>
      </c>
      <c r="I16" s="10"/>
      <c r="J16" s="81">
        <f t="shared" si="3"/>
        <v>1380</v>
      </c>
      <c r="K16" s="82">
        <f t="shared" si="6"/>
        <v>1409</v>
      </c>
    </row>
    <row r="17" spans="1:11" ht="19.5" customHeight="1" x14ac:dyDescent="0.2">
      <c r="A17" s="85">
        <f t="shared" si="0"/>
        <v>330</v>
      </c>
      <c r="B17" s="86">
        <f t="shared" si="4"/>
        <v>359</v>
      </c>
      <c r="C17" s="10"/>
      <c r="D17" s="85">
        <f t="shared" si="1"/>
        <v>690</v>
      </c>
      <c r="E17" s="86">
        <f t="shared" si="7"/>
        <v>719</v>
      </c>
      <c r="F17" s="10"/>
      <c r="G17" s="85">
        <f t="shared" si="2"/>
        <v>1050</v>
      </c>
      <c r="H17" s="86">
        <f t="shared" si="5"/>
        <v>1079</v>
      </c>
      <c r="I17" s="10"/>
      <c r="J17" s="85">
        <f t="shared" si="3"/>
        <v>1410</v>
      </c>
      <c r="K17" s="86">
        <f t="shared" si="6"/>
        <v>1439</v>
      </c>
    </row>
    <row r="18" spans="1:11" x14ac:dyDescent="0.2">
      <c r="A18" s="11"/>
      <c r="B18" s="11"/>
    </row>
    <row r="29" spans="1:11" x14ac:dyDescent="0.2">
      <c r="H29" s="9"/>
    </row>
    <row r="30" spans="1:11" x14ac:dyDescent="0.2">
      <c r="G30" s="9"/>
      <c r="H30" s="9"/>
    </row>
    <row r="31" spans="1:11" x14ac:dyDescent="0.2">
      <c r="H31" s="9"/>
    </row>
  </sheetData>
  <sheetProtection password="CE75" sheet="1" objects="1" scenarios="1" selectLockedCells="1"/>
  <customSheetViews>
    <customSheetView guid="{263DECB5-95A7-41F0-ACB4-B2B12AC6379B}">
      <selection activeCell="B7" sqref="B7"/>
      <pageMargins left="0.45" right="0.45" top="0.75" bottom="0.75" header="0.55000000000000004" footer="0.3"/>
      <pageSetup orientation="portrait" r:id="rId1"/>
    </customSheetView>
  </customSheetViews>
  <pageMargins left="0.45" right="0.45" top="0.75" bottom="0.75" header="0.55000000000000004" footer="0.3"/>
  <pageSetup orientation="portrait" r:id="rId2"/>
  <tableParts count="4">
    <tablePart r:id="rId3"/>
    <tablePart r:id="rId4"/>
    <tablePart r:id="rId5"/>
    <tablePart r:id="rId6"/>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T65"/>
  <sheetViews>
    <sheetView topLeftCell="A10" zoomScaleNormal="100" workbookViewId="0">
      <selection activeCell="A13" sqref="A13"/>
    </sheetView>
  </sheetViews>
  <sheetFormatPr defaultColWidth="9.140625" defaultRowHeight="15" x14ac:dyDescent="0.2"/>
  <cols>
    <col min="1" max="1" width="72.140625" style="23" bestFit="1" customWidth="1"/>
    <col min="2" max="2" width="21.7109375" style="34" customWidth="1"/>
    <col min="3" max="3" width="34.28515625" style="21" customWidth="1"/>
    <col min="4" max="4" width="20.28515625" style="21" customWidth="1"/>
    <col min="5" max="5" width="21.7109375" style="21" customWidth="1"/>
    <col min="6" max="10" width="9.140625" style="36"/>
    <col min="11" max="16" width="9.140625" style="13"/>
    <col min="17" max="17" width="10.140625" style="13" bestFit="1" customWidth="1"/>
    <col min="18" max="18" width="9.140625" style="13"/>
    <col min="19" max="20" width="9.140625" style="36"/>
    <col min="21" max="16384" width="9.140625" style="21"/>
  </cols>
  <sheetData>
    <row r="1" spans="1:20" ht="26.25" x14ac:dyDescent="0.4">
      <c r="A1" s="122" t="s">
        <v>131</v>
      </c>
      <c r="B1" s="133"/>
      <c r="C1" s="133"/>
      <c r="D1" s="134"/>
      <c r="L1" s="13">
        <f>A13-A7</f>
        <v>0</v>
      </c>
    </row>
    <row r="2" spans="1:20" ht="20.25" customHeight="1" thickBot="1" x14ac:dyDescent="0.25">
      <c r="A2" s="112" t="s">
        <v>129</v>
      </c>
      <c r="B2" s="113"/>
      <c r="C2" s="113"/>
      <c r="D2" s="113"/>
      <c r="E2" s="42"/>
      <c r="L2" s="14">
        <f>TRUNC(L1/30+1)</f>
        <v>1</v>
      </c>
    </row>
    <row r="3" spans="1:20" ht="20.25" customHeight="1" x14ac:dyDescent="0.2">
      <c r="A3" s="111"/>
      <c r="B3" s="111"/>
      <c r="C3" s="111"/>
      <c r="D3" s="111"/>
      <c r="E3" s="42"/>
      <c r="L3" s="14"/>
    </row>
    <row r="4" spans="1:20" ht="20.25" customHeight="1" x14ac:dyDescent="0.2">
      <c r="A4" s="110"/>
      <c r="B4" s="110"/>
      <c r="C4" s="110"/>
      <c r="D4" s="110"/>
      <c r="E4" s="42"/>
      <c r="L4" s="14"/>
    </row>
    <row r="5" spans="1:20" ht="20.25" customHeight="1" thickBot="1" x14ac:dyDescent="0.25">
      <c r="A5" s="105" t="s">
        <v>132</v>
      </c>
      <c r="B5" s="106"/>
      <c r="C5" s="106"/>
      <c r="D5" s="106"/>
      <c r="E5" s="42"/>
      <c r="L5" s="14"/>
    </row>
    <row r="6" spans="1:20" ht="81" customHeight="1" x14ac:dyDescent="0.2">
      <c r="A6" s="64" t="s">
        <v>77</v>
      </c>
      <c r="B6" s="65" t="s">
        <v>78</v>
      </c>
      <c r="C6" s="65" t="s">
        <v>79</v>
      </c>
      <c r="D6" s="66" t="s">
        <v>80</v>
      </c>
      <c r="E6" s="22"/>
    </row>
    <row r="7" spans="1:20" s="24" customFormat="1" x14ac:dyDescent="0.2">
      <c r="A7" s="51"/>
      <c r="B7" s="52"/>
      <c r="C7" s="53"/>
      <c r="D7" s="54">
        <f>ROUND((B7*C7/12),2)</f>
        <v>0</v>
      </c>
      <c r="E7" s="23"/>
      <c r="F7" s="37"/>
      <c r="G7" s="37"/>
      <c r="H7" s="37"/>
      <c r="I7" s="37"/>
      <c r="J7" s="37"/>
      <c r="K7" s="15"/>
      <c r="L7" s="15"/>
      <c r="M7" s="15"/>
      <c r="N7" s="15"/>
      <c r="O7" s="15"/>
      <c r="P7" s="15"/>
      <c r="Q7" s="39">
        <v>0</v>
      </c>
      <c r="R7" s="15"/>
      <c r="S7" s="37"/>
      <c r="T7" s="37"/>
    </row>
    <row r="8" spans="1:20" s="24" customFormat="1" ht="15.75" x14ac:dyDescent="0.25">
      <c r="A8" s="79" t="s">
        <v>123</v>
      </c>
      <c r="B8" s="27"/>
      <c r="C8" s="28"/>
      <c r="D8" s="27"/>
      <c r="F8" s="37"/>
      <c r="G8" s="37"/>
      <c r="H8" s="37"/>
      <c r="I8" s="37"/>
      <c r="J8" s="37"/>
      <c r="K8" s="15"/>
      <c r="L8" s="15"/>
      <c r="M8" s="15"/>
      <c r="N8" s="15"/>
      <c r="O8" s="15"/>
      <c r="P8" s="15"/>
      <c r="Q8" s="39"/>
      <c r="R8" s="15"/>
      <c r="S8" s="37"/>
      <c r="T8" s="37"/>
    </row>
    <row r="9" spans="1:20" ht="36" customHeight="1" x14ac:dyDescent="0.2">
      <c r="A9" s="135" t="s">
        <v>124</v>
      </c>
      <c r="B9" s="135"/>
      <c r="C9" s="135"/>
      <c r="D9" s="135"/>
      <c r="E9" s="41"/>
      <c r="Q9" s="40"/>
    </row>
    <row r="10" spans="1:20" ht="21.75" customHeight="1" x14ac:dyDescent="0.2">
      <c r="A10" s="114"/>
      <c r="B10" s="114"/>
      <c r="C10" s="114"/>
      <c r="D10" s="63"/>
      <c r="E10" s="47"/>
      <c r="Q10" s="40"/>
    </row>
    <row r="11" spans="1:20" ht="21.75" customHeight="1" x14ac:dyDescent="0.3">
      <c r="A11" s="136" t="s">
        <v>133</v>
      </c>
      <c r="B11" s="136"/>
      <c r="C11" s="136"/>
      <c r="D11" s="62"/>
      <c r="E11" s="47"/>
      <c r="Q11" s="40"/>
    </row>
    <row r="12" spans="1:20" ht="47.25" customHeight="1" x14ac:dyDescent="0.2">
      <c r="A12" s="70" t="s">
        <v>86</v>
      </c>
      <c r="B12" s="71" t="s">
        <v>81</v>
      </c>
      <c r="C12" s="72" t="s">
        <v>82</v>
      </c>
      <c r="D12" s="22"/>
      <c r="E12" s="22"/>
    </row>
    <row r="13" spans="1:20" x14ac:dyDescent="0.2">
      <c r="A13" s="51"/>
      <c r="B13" s="55">
        <f>D7*L2</f>
        <v>0</v>
      </c>
      <c r="C13" s="54">
        <f>B7+B13</f>
        <v>0</v>
      </c>
      <c r="D13" s="22"/>
      <c r="E13" s="22"/>
    </row>
    <row r="14" spans="1:20" x14ac:dyDescent="0.2">
      <c r="A14" s="30"/>
      <c r="B14" s="20"/>
      <c r="C14" s="31"/>
      <c r="D14" s="31"/>
    </row>
    <row r="15" spans="1:20" s="32" customFormat="1" x14ac:dyDescent="0.2">
      <c r="A15" s="117"/>
      <c r="B15" s="118"/>
      <c r="C15" s="119"/>
      <c r="D15" s="33"/>
      <c r="E15" s="33"/>
      <c r="F15" s="38"/>
      <c r="G15" s="38"/>
      <c r="H15" s="38"/>
      <c r="I15" s="38"/>
      <c r="J15" s="38"/>
      <c r="K15" s="19"/>
      <c r="L15" s="19"/>
      <c r="M15" s="19"/>
      <c r="N15" s="19"/>
      <c r="O15" s="19"/>
      <c r="P15" s="19"/>
      <c r="Q15" s="19"/>
      <c r="R15" s="19"/>
      <c r="S15" s="38"/>
      <c r="T15" s="38"/>
    </row>
    <row r="16" spans="1:20" ht="20.25" x14ac:dyDescent="0.3">
      <c r="A16" s="115" t="s">
        <v>132</v>
      </c>
      <c r="B16" s="116"/>
      <c r="C16" s="116"/>
    </row>
    <row r="17" spans="1:13" x14ac:dyDescent="0.2">
      <c r="A17" s="120" t="s">
        <v>126</v>
      </c>
      <c r="B17" s="121"/>
      <c r="C17" s="88"/>
    </row>
    <row r="18" spans="1:13" ht="16.5" thickBot="1" x14ac:dyDescent="0.25">
      <c r="A18" s="73" t="s">
        <v>125</v>
      </c>
      <c r="B18" s="74" t="s">
        <v>4</v>
      </c>
      <c r="C18" s="75" t="s">
        <v>83</v>
      </c>
      <c r="D18" s="22"/>
      <c r="E18" s="22"/>
    </row>
    <row r="19" spans="1:13" x14ac:dyDescent="0.2">
      <c r="A19" s="56">
        <f>A7+60</f>
        <v>60</v>
      </c>
      <c r="B19" s="49">
        <f>$D$7*M19</f>
        <v>0</v>
      </c>
      <c r="C19" s="59">
        <f>B19+$B$7</f>
        <v>0</v>
      </c>
      <c r="D19" s="22"/>
      <c r="E19" s="22"/>
      <c r="L19" s="13">
        <f>A19-$A$7</f>
        <v>60</v>
      </c>
      <c r="M19" s="16">
        <f>TRUNC(L19/30+1)</f>
        <v>3</v>
      </c>
    </row>
    <row r="20" spans="1:13" x14ac:dyDescent="0.2">
      <c r="A20" s="57">
        <f>A19+30</f>
        <v>90</v>
      </c>
      <c r="B20" s="50">
        <f t="shared" ref="B20:B41" si="0">$D$7*M20</f>
        <v>0</v>
      </c>
      <c r="C20" s="60">
        <f t="shared" ref="C20:C41" si="1">B20+$B$7</f>
        <v>0</v>
      </c>
      <c r="D20" s="22"/>
      <c r="E20" s="22"/>
      <c r="L20" s="13">
        <f t="shared" ref="L20:L41" si="2">A20-$A$7</f>
        <v>90</v>
      </c>
      <c r="M20" s="16">
        <f t="shared" ref="M20:M41" si="3">TRUNC(L20/30+1)</f>
        <v>4</v>
      </c>
    </row>
    <row r="21" spans="1:13" x14ac:dyDescent="0.2">
      <c r="A21" s="57">
        <f>A20+30</f>
        <v>120</v>
      </c>
      <c r="B21" s="50">
        <f t="shared" si="0"/>
        <v>0</v>
      </c>
      <c r="C21" s="60">
        <f t="shared" si="1"/>
        <v>0</v>
      </c>
      <c r="D21" s="22"/>
      <c r="E21" s="22"/>
      <c r="L21" s="13">
        <f t="shared" si="2"/>
        <v>120</v>
      </c>
      <c r="M21" s="16">
        <f t="shared" si="3"/>
        <v>5</v>
      </c>
    </row>
    <row r="22" spans="1:13" x14ac:dyDescent="0.2">
      <c r="A22" s="57">
        <f t="shared" ref="A22:A64" si="4">A21+30</f>
        <v>150</v>
      </c>
      <c r="B22" s="50">
        <f t="shared" si="0"/>
        <v>0</v>
      </c>
      <c r="C22" s="60">
        <f t="shared" si="1"/>
        <v>0</v>
      </c>
      <c r="D22" s="22"/>
      <c r="E22" s="22"/>
      <c r="L22" s="13">
        <f t="shared" si="2"/>
        <v>150</v>
      </c>
      <c r="M22" s="16">
        <f t="shared" si="3"/>
        <v>6</v>
      </c>
    </row>
    <row r="23" spans="1:13" x14ac:dyDescent="0.2">
      <c r="A23" s="57">
        <f t="shared" si="4"/>
        <v>180</v>
      </c>
      <c r="B23" s="50">
        <f t="shared" si="0"/>
        <v>0</v>
      </c>
      <c r="C23" s="60">
        <f t="shared" si="1"/>
        <v>0</v>
      </c>
      <c r="D23" s="22"/>
      <c r="E23" s="22"/>
      <c r="L23" s="13">
        <f t="shared" si="2"/>
        <v>180</v>
      </c>
      <c r="M23" s="16">
        <f t="shared" si="3"/>
        <v>7</v>
      </c>
    </row>
    <row r="24" spans="1:13" x14ac:dyDescent="0.2">
      <c r="A24" s="57">
        <f t="shared" si="4"/>
        <v>210</v>
      </c>
      <c r="B24" s="50">
        <f t="shared" si="0"/>
        <v>0</v>
      </c>
      <c r="C24" s="60">
        <f t="shared" si="1"/>
        <v>0</v>
      </c>
      <c r="D24" s="22"/>
      <c r="E24" s="22"/>
      <c r="L24" s="13">
        <f t="shared" si="2"/>
        <v>210</v>
      </c>
      <c r="M24" s="16">
        <f t="shared" si="3"/>
        <v>8</v>
      </c>
    </row>
    <row r="25" spans="1:13" x14ac:dyDescent="0.2">
      <c r="A25" s="57">
        <f t="shared" si="4"/>
        <v>240</v>
      </c>
      <c r="B25" s="50">
        <f t="shared" si="0"/>
        <v>0</v>
      </c>
      <c r="C25" s="60">
        <f t="shared" si="1"/>
        <v>0</v>
      </c>
      <c r="D25" s="22"/>
      <c r="E25" s="22"/>
      <c r="L25" s="13">
        <f t="shared" si="2"/>
        <v>240</v>
      </c>
      <c r="M25" s="16">
        <f t="shared" si="3"/>
        <v>9</v>
      </c>
    </row>
    <row r="26" spans="1:13" x14ac:dyDescent="0.2">
      <c r="A26" s="57">
        <f t="shared" si="4"/>
        <v>270</v>
      </c>
      <c r="B26" s="50">
        <f t="shared" si="0"/>
        <v>0</v>
      </c>
      <c r="C26" s="60">
        <f t="shared" si="1"/>
        <v>0</v>
      </c>
      <c r="D26" s="22"/>
      <c r="E26" s="22"/>
      <c r="L26" s="13">
        <f t="shared" si="2"/>
        <v>270</v>
      </c>
      <c r="M26" s="16">
        <f t="shared" si="3"/>
        <v>10</v>
      </c>
    </row>
    <row r="27" spans="1:13" x14ac:dyDescent="0.2">
      <c r="A27" s="57">
        <f t="shared" si="4"/>
        <v>300</v>
      </c>
      <c r="B27" s="50">
        <f t="shared" si="0"/>
        <v>0</v>
      </c>
      <c r="C27" s="60">
        <f t="shared" si="1"/>
        <v>0</v>
      </c>
      <c r="D27" s="22"/>
      <c r="E27" s="22"/>
      <c r="L27" s="13">
        <f t="shared" si="2"/>
        <v>300</v>
      </c>
      <c r="M27" s="16">
        <f t="shared" si="3"/>
        <v>11</v>
      </c>
    </row>
    <row r="28" spans="1:13" x14ac:dyDescent="0.2">
      <c r="A28" s="57">
        <f t="shared" si="4"/>
        <v>330</v>
      </c>
      <c r="B28" s="50">
        <f t="shared" si="0"/>
        <v>0</v>
      </c>
      <c r="C28" s="60">
        <f t="shared" si="1"/>
        <v>0</v>
      </c>
      <c r="D28" s="22"/>
      <c r="E28" s="22"/>
      <c r="L28" s="13">
        <f t="shared" si="2"/>
        <v>330</v>
      </c>
      <c r="M28" s="16">
        <f t="shared" si="3"/>
        <v>12</v>
      </c>
    </row>
    <row r="29" spans="1:13" x14ac:dyDescent="0.2">
      <c r="A29" s="57">
        <f t="shared" si="4"/>
        <v>360</v>
      </c>
      <c r="B29" s="50">
        <f t="shared" si="0"/>
        <v>0</v>
      </c>
      <c r="C29" s="60">
        <f t="shared" si="1"/>
        <v>0</v>
      </c>
      <c r="D29" s="22"/>
      <c r="E29" s="22"/>
      <c r="L29" s="13">
        <f t="shared" si="2"/>
        <v>360</v>
      </c>
      <c r="M29" s="16">
        <f t="shared" si="3"/>
        <v>13</v>
      </c>
    </row>
    <row r="30" spans="1:13" x14ac:dyDescent="0.2">
      <c r="A30" s="57">
        <f t="shared" si="4"/>
        <v>390</v>
      </c>
      <c r="B30" s="50">
        <f t="shared" si="0"/>
        <v>0</v>
      </c>
      <c r="C30" s="60">
        <f t="shared" si="1"/>
        <v>0</v>
      </c>
      <c r="D30" s="22"/>
      <c r="E30" s="22"/>
      <c r="L30" s="13">
        <f t="shared" si="2"/>
        <v>390</v>
      </c>
      <c r="M30" s="16">
        <f t="shared" si="3"/>
        <v>14</v>
      </c>
    </row>
    <row r="31" spans="1:13" x14ac:dyDescent="0.2">
      <c r="A31" s="57">
        <f t="shared" si="4"/>
        <v>420</v>
      </c>
      <c r="B31" s="50">
        <f t="shared" si="0"/>
        <v>0</v>
      </c>
      <c r="C31" s="60">
        <f t="shared" si="1"/>
        <v>0</v>
      </c>
      <c r="D31" s="22"/>
      <c r="E31" s="22"/>
      <c r="L31" s="13">
        <f t="shared" si="2"/>
        <v>420</v>
      </c>
      <c r="M31" s="16">
        <f t="shared" si="3"/>
        <v>15</v>
      </c>
    </row>
    <row r="32" spans="1:13" x14ac:dyDescent="0.2">
      <c r="A32" s="57">
        <f t="shared" si="4"/>
        <v>450</v>
      </c>
      <c r="B32" s="50">
        <f t="shared" si="0"/>
        <v>0</v>
      </c>
      <c r="C32" s="60">
        <f t="shared" si="1"/>
        <v>0</v>
      </c>
      <c r="D32" s="22"/>
      <c r="E32" s="22"/>
      <c r="L32" s="13">
        <f t="shared" si="2"/>
        <v>450</v>
      </c>
      <c r="M32" s="16">
        <f t="shared" si="3"/>
        <v>16</v>
      </c>
    </row>
    <row r="33" spans="1:13" x14ac:dyDescent="0.2">
      <c r="A33" s="57">
        <f t="shared" si="4"/>
        <v>480</v>
      </c>
      <c r="B33" s="50">
        <f t="shared" si="0"/>
        <v>0</v>
      </c>
      <c r="C33" s="60">
        <f t="shared" si="1"/>
        <v>0</v>
      </c>
      <c r="D33" s="22"/>
      <c r="E33" s="22"/>
      <c r="L33" s="13">
        <f t="shared" si="2"/>
        <v>480</v>
      </c>
      <c r="M33" s="16">
        <f t="shared" si="3"/>
        <v>17</v>
      </c>
    </row>
    <row r="34" spans="1:13" x14ac:dyDescent="0.2">
      <c r="A34" s="57">
        <f t="shared" si="4"/>
        <v>510</v>
      </c>
      <c r="B34" s="50">
        <f t="shared" si="0"/>
        <v>0</v>
      </c>
      <c r="C34" s="60">
        <f t="shared" si="1"/>
        <v>0</v>
      </c>
      <c r="D34" s="22"/>
      <c r="E34" s="22"/>
      <c r="L34" s="13">
        <f t="shared" si="2"/>
        <v>510</v>
      </c>
      <c r="M34" s="16">
        <f t="shared" si="3"/>
        <v>18</v>
      </c>
    </row>
    <row r="35" spans="1:13" x14ac:dyDescent="0.2">
      <c r="A35" s="57">
        <f t="shared" si="4"/>
        <v>540</v>
      </c>
      <c r="B35" s="50">
        <f t="shared" si="0"/>
        <v>0</v>
      </c>
      <c r="C35" s="60">
        <f t="shared" si="1"/>
        <v>0</v>
      </c>
      <c r="D35" s="22"/>
      <c r="E35" s="22"/>
      <c r="L35" s="13">
        <f t="shared" si="2"/>
        <v>540</v>
      </c>
      <c r="M35" s="16">
        <f t="shared" si="3"/>
        <v>19</v>
      </c>
    </row>
    <row r="36" spans="1:13" x14ac:dyDescent="0.2">
      <c r="A36" s="57">
        <f t="shared" si="4"/>
        <v>570</v>
      </c>
      <c r="B36" s="50">
        <f t="shared" si="0"/>
        <v>0</v>
      </c>
      <c r="C36" s="60">
        <f t="shared" si="1"/>
        <v>0</v>
      </c>
      <c r="D36" s="22"/>
      <c r="E36" s="22"/>
      <c r="L36" s="13">
        <f t="shared" si="2"/>
        <v>570</v>
      </c>
      <c r="M36" s="16">
        <f t="shared" si="3"/>
        <v>20</v>
      </c>
    </row>
    <row r="37" spans="1:13" x14ac:dyDescent="0.2">
      <c r="A37" s="57">
        <f t="shared" si="4"/>
        <v>600</v>
      </c>
      <c r="B37" s="50">
        <f t="shared" si="0"/>
        <v>0</v>
      </c>
      <c r="C37" s="60">
        <f t="shared" si="1"/>
        <v>0</v>
      </c>
      <c r="D37" s="22"/>
      <c r="E37" s="22"/>
      <c r="L37" s="13">
        <f t="shared" si="2"/>
        <v>600</v>
      </c>
      <c r="M37" s="16">
        <f t="shared" si="3"/>
        <v>21</v>
      </c>
    </row>
    <row r="38" spans="1:13" x14ac:dyDescent="0.2">
      <c r="A38" s="57">
        <f t="shared" si="4"/>
        <v>630</v>
      </c>
      <c r="B38" s="50">
        <f t="shared" si="0"/>
        <v>0</v>
      </c>
      <c r="C38" s="60">
        <f t="shared" si="1"/>
        <v>0</v>
      </c>
      <c r="D38" s="22"/>
      <c r="E38" s="22"/>
      <c r="L38" s="13">
        <f t="shared" si="2"/>
        <v>630</v>
      </c>
      <c r="M38" s="16">
        <f t="shared" si="3"/>
        <v>22</v>
      </c>
    </row>
    <row r="39" spans="1:13" x14ac:dyDescent="0.2">
      <c r="A39" s="57">
        <f t="shared" si="4"/>
        <v>660</v>
      </c>
      <c r="B39" s="50">
        <f t="shared" si="0"/>
        <v>0</v>
      </c>
      <c r="C39" s="60">
        <f t="shared" si="1"/>
        <v>0</v>
      </c>
      <c r="D39" s="22"/>
      <c r="E39" s="22"/>
      <c r="L39" s="13">
        <f t="shared" si="2"/>
        <v>660</v>
      </c>
      <c r="M39" s="16">
        <f t="shared" si="3"/>
        <v>23</v>
      </c>
    </row>
    <row r="40" spans="1:13" x14ac:dyDescent="0.2">
      <c r="A40" s="57">
        <f t="shared" si="4"/>
        <v>690</v>
      </c>
      <c r="B40" s="50">
        <f t="shared" si="0"/>
        <v>0</v>
      </c>
      <c r="C40" s="60">
        <f t="shared" si="1"/>
        <v>0</v>
      </c>
      <c r="D40" s="22"/>
      <c r="E40" s="22"/>
      <c r="L40" s="13">
        <f t="shared" si="2"/>
        <v>690</v>
      </c>
      <c r="M40" s="16">
        <f t="shared" si="3"/>
        <v>24</v>
      </c>
    </row>
    <row r="41" spans="1:13" x14ac:dyDescent="0.2">
      <c r="A41" s="57">
        <f t="shared" si="4"/>
        <v>720</v>
      </c>
      <c r="B41" s="50">
        <f t="shared" si="0"/>
        <v>0</v>
      </c>
      <c r="C41" s="60">
        <f t="shared" si="1"/>
        <v>0</v>
      </c>
      <c r="D41" s="22"/>
      <c r="E41" s="22"/>
      <c r="L41" s="13">
        <f t="shared" si="2"/>
        <v>720</v>
      </c>
      <c r="M41" s="16">
        <f t="shared" si="3"/>
        <v>25</v>
      </c>
    </row>
    <row r="42" spans="1:13" x14ac:dyDescent="0.2">
      <c r="A42" s="57">
        <f t="shared" si="4"/>
        <v>750</v>
      </c>
      <c r="B42" s="50">
        <f t="shared" ref="B42:B64" si="5">$D$7*M42</f>
        <v>0</v>
      </c>
      <c r="C42" s="60">
        <f t="shared" ref="C42:C64" si="6">B42+$B$7</f>
        <v>0</v>
      </c>
      <c r="D42" s="22"/>
      <c r="E42" s="22"/>
      <c r="L42" s="13">
        <f t="shared" ref="L42:L64" si="7">A42-$A$7</f>
        <v>750</v>
      </c>
      <c r="M42" s="16">
        <f t="shared" ref="M42:M64" si="8">TRUNC(L42/30+1)</f>
        <v>26</v>
      </c>
    </row>
    <row r="43" spans="1:13" x14ac:dyDescent="0.2">
      <c r="A43" s="57">
        <f t="shared" si="4"/>
        <v>780</v>
      </c>
      <c r="B43" s="50">
        <f t="shared" si="5"/>
        <v>0</v>
      </c>
      <c r="C43" s="60">
        <f t="shared" si="6"/>
        <v>0</v>
      </c>
      <c r="D43" s="22"/>
      <c r="E43" s="22"/>
      <c r="L43" s="13">
        <f t="shared" si="7"/>
        <v>780</v>
      </c>
      <c r="M43" s="16">
        <f t="shared" si="8"/>
        <v>27</v>
      </c>
    </row>
    <row r="44" spans="1:13" x14ac:dyDescent="0.2">
      <c r="A44" s="57">
        <f t="shared" si="4"/>
        <v>810</v>
      </c>
      <c r="B44" s="50">
        <f t="shared" si="5"/>
        <v>0</v>
      </c>
      <c r="C44" s="60">
        <f t="shared" si="6"/>
        <v>0</v>
      </c>
      <c r="D44" s="22"/>
      <c r="E44" s="22"/>
      <c r="L44" s="13">
        <f t="shared" si="7"/>
        <v>810</v>
      </c>
      <c r="M44" s="16">
        <f t="shared" si="8"/>
        <v>28</v>
      </c>
    </row>
    <row r="45" spans="1:13" x14ac:dyDescent="0.2">
      <c r="A45" s="57">
        <f t="shared" si="4"/>
        <v>840</v>
      </c>
      <c r="B45" s="50">
        <f t="shared" si="5"/>
        <v>0</v>
      </c>
      <c r="C45" s="60">
        <f t="shared" si="6"/>
        <v>0</v>
      </c>
      <c r="D45" s="22"/>
      <c r="E45" s="22"/>
      <c r="L45" s="13">
        <f t="shared" si="7"/>
        <v>840</v>
      </c>
      <c r="M45" s="16">
        <f t="shared" si="8"/>
        <v>29</v>
      </c>
    </row>
    <row r="46" spans="1:13" x14ac:dyDescent="0.2">
      <c r="A46" s="57">
        <f t="shared" si="4"/>
        <v>870</v>
      </c>
      <c r="B46" s="50">
        <f t="shared" si="5"/>
        <v>0</v>
      </c>
      <c r="C46" s="60">
        <f t="shared" si="6"/>
        <v>0</v>
      </c>
      <c r="D46" s="22"/>
      <c r="E46" s="22"/>
      <c r="L46" s="13">
        <f t="shared" si="7"/>
        <v>870</v>
      </c>
      <c r="M46" s="16">
        <f t="shared" si="8"/>
        <v>30</v>
      </c>
    </row>
    <row r="47" spans="1:13" x14ac:dyDescent="0.2">
      <c r="A47" s="57">
        <f t="shared" si="4"/>
        <v>900</v>
      </c>
      <c r="B47" s="50">
        <f t="shared" si="5"/>
        <v>0</v>
      </c>
      <c r="C47" s="60">
        <f t="shared" si="6"/>
        <v>0</v>
      </c>
      <c r="D47" s="22"/>
      <c r="E47" s="22"/>
      <c r="L47" s="13">
        <f t="shared" si="7"/>
        <v>900</v>
      </c>
      <c r="M47" s="16">
        <f t="shared" si="8"/>
        <v>31</v>
      </c>
    </row>
    <row r="48" spans="1:13" x14ac:dyDescent="0.2">
      <c r="A48" s="57">
        <f t="shared" si="4"/>
        <v>930</v>
      </c>
      <c r="B48" s="50">
        <f t="shared" si="5"/>
        <v>0</v>
      </c>
      <c r="C48" s="60">
        <f t="shared" si="6"/>
        <v>0</v>
      </c>
      <c r="D48" s="22"/>
      <c r="E48" s="22"/>
      <c r="L48" s="13">
        <f t="shared" si="7"/>
        <v>930</v>
      </c>
      <c r="M48" s="16">
        <f t="shared" si="8"/>
        <v>32</v>
      </c>
    </row>
    <row r="49" spans="1:13" x14ac:dyDescent="0.2">
      <c r="A49" s="57">
        <f t="shared" si="4"/>
        <v>960</v>
      </c>
      <c r="B49" s="50">
        <f t="shared" si="5"/>
        <v>0</v>
      </c>
      <c r="C49" s="60">
        <f t="shared" si="6"/>
        <v>0</v>
      </c>
      <c r="D49" s="22"/>
      <c r="E49" s="22"/>
      <c r="L49" s="13">
        <f t="shared" si="7"/>
        <v>960</v>
      </c>
      <c r="M49" s="16">
        <f t="shared" si="8"/>
        <v>33</v>
      </c>
    </row>
    <row r="50" spans="1:13" x14ac:dyDescent="0.2">
      <c r="A50" s="57">
        <f t="shared" si="4"/>
        <v>990</v>
      </c>
      <c r="B50" s="50">
        <f t="shared" si="5"/>
        <v>0</v>
      </c>
      <c r="C50" s="60">
        <f t="shared" si="6"/>
        <v>0</v>
      </c>
      <c r="D50" s="22"/>
      <c r="E50" s="22"/>
      <c r="L50" s="13">
        <f t="shared" si="7"/>
        <v>990</v>
      </c>
      <c r="M50" s="16">
        <f t="shared" si="8"/>
        <v>34</v>
      </c>
    </row>
    <row r="51" spans="1:13" x14ac:dyDescent="0.2">
      <c r="A51" s="57">
        <f t="shared" si="4"/>
        <v>1020</v>
      </c>
      <c r="B51" s="50">
        <f t="shared" si="5"/>
        <v>0</v>
      </c>
      <c r="C51" s="60">
        <f t="shared" si="6"/>
        <v>0</v>
      </c>
      <c r="D51" s="22"/>
      <c r="E51" s="22"/>
      <c r="L51" s="13">
        <f t="shared" si="7"/>
        <v>1020</v>
      </c>
      <c r="M51" s="16">
        <f t="shared" si="8"/>
        <v>35</v>
      </c>
    </row>
    <row r="52" spans="1:13" x14ac:dyDescent="0.2">
      <c r="A52" s="57">
        <f t="shared" si="4"/>
        <v>1050</v>
      </c>
      <c r="B52" s="50">
        <f t="shared" si="5"/>
        <v>0</v>
      </c>
      <c r="C52" s="60">
        <f t="shared" si="6"/>
        <v>0</v>
      </c>
      <c r="D52" s="22"/>
      <c r="E52" s="22"/>
      <c r="L52" s="13">
        <f t="shared" si="7"/>
        <v>1050</v>
      </c>
      <c r="M52" s="16">
        <f t="shared" si="8"/>
        <v>36</v>
      </c>
    </row>
    <row r="53" spans="1:13" x14ac:dyDescent="0.2">
      <c r="A53" s="57">
        <f t="shared" si="4"/>
        <v>1080</v>
      </c>
      <c r="B53" s="50">
        <f t="shared" si="5"/>
        <v>0</v>
      </c>
      <c r="C53" s="60">
        <f t="shared" si="6"/>
        <v>0</v>
      </c>
      <c r="D53" s="22"/>
      <c r="E53" s="22"/>
      <c r="L53" s="13">
        <f t="shared" si="7"/>
        <v>1080</v>
      </c>
      <c r="M53" s="16">
        <f t="shared" si="8"/>
        <v>37</v>
      </c>
    </row>
    <row r="54" spans="1:13" x14ac:dyDescent="0.2">
      <c r="A54" s="57">
        <f t="shared" si="4"/>
        <v>1110</v>
      </c>
      <c r="B54" s="50">
        <f t="shared" si="5"/>
        <v>0</v>
      </c>
      <c r="C54" s="60">
        <f t="shared" si="6"/>
        <v>0</v>
      </c>
      <c r="D54" s="22"/>
      <c r="E54" s="22"/>
      <c r="L54" s="13">
        <f t="shared" si="7"/>
        <v>1110</v>
      </c>
      <c r="M54" s="16">
        <f t="shared" si="8"/>
        <v>38</v>
      </c>
    </row>
    <row r="55" spans="1:13" x14ac:dyDescent="0.2">
      <c r="A55" s="57">
        <f t="shared" si="4"/>
        <v>1140</v>
      </c>
      <c r="B55" s="50">
        <f t="shared" si="5"/>
        <v>0</v>
      </c>
      <c r="C55" s="60">
        <f t="shared" si="6"/>
        <v>0</v>
      </c>
      <c r="D55" s="22"/>
      <c r="E55" s="22"/>
      <c r="L55" s="13">
        <f t="shared" si="7"/>
        <v>1140</v>
      </c>
      <c r="M55" s="16">
        <f t="shared" si="8"/>
        <v>39</v>
      </c>
    </row>
    <row r="56" spans="1:13" x14ac:dyDescent="0.2">
      <c r="A56" s="57">
        <f t="shared" si="4"/>
        <v>1170</v>
      </c>
      <c r="B56" s="50">
        <f t="shared" si="5"/>
        <v>0</v>
      </c>
      <c r="C56" s="60">
        <f t="shared" si="6"/>
        <v>0</v>
      </c>
      <c r="D56" s="22"/>
      <c r="E56" s="22"/>
      <c r="L56" s="13">
        <f t="shared" si="7"/>
        <v>1170</v>
      </c>
      <c r="M56" s="16">
        <f t="shared" si="8"/>
        <v>40</v>
      </c>
    </row>
    <row r="57" spans="1:13" x14ac:dyDescent="0.2">
      <c r="A57" s="57">
        <f t="shared" si="4"/>
        <v>1200</v>
      </c>
      <c r="B57" s="50">
        <f t="shared" si="5"/>
        <v>0</v>
      </c>
      <c r="C57" s="60">
        <f t="shared" si="6"/>
        <v>0</v>
      </c>
      <c r="D57" s="22"/>
      <c r="E57" s="22"/>
      <c r="L57" s="13">
        <f t="shared" si="7"/>
        <v>1200</v>
      </c>
      <c r="M57" s="16">
        <f t="shared" si="8"/>
        <v>41</v>
      </c>
    </row>
    <row r="58" spans="1:13" x14ac:dyDescent="0.2">
      <c r="A58" s="57">
        <f t="shared" si="4"/>
        <v>1230</v>
      </c>
      <c r="B58" s="50">
        <f t="shared" si="5"/>
        <v>0</v>
      </c>
      <c r="C58" s="60">
        <f t="shared" si="6"/>
        <v>0</v>
      </c>
      <c r="D58" s="22"/>
      <c r="E58" s="22"/>
      <c r="L58" s="13">
        <f t="shared" si="7"/>
        <v>1230</v>
      </c>
      <c r="M58" s="16">
        <f t="shared" si="8"/>
        <v>42</v>
      </c>
    </row>
    <row r="59" spans="1:13" x14ac:dyDescent="0.2">
      <c r="A59" s="57">
        <f t="shared" si="4"/>
        <v>1260</v>
      </c>
      <c r="B59" s="50">
        <f t="shared" si="5"/>
        <v>0</v>
      </c>
      <c r="C59" s="60">
        <f t="shared" si="6"/>
        <v>0</v>
      </c>
      <c r="D59" s="22"/>
      <c r="E59" s="22"/>
      <c r="L59" s="13">
        <f t="shared" si="7"/>
        <v>1260</v>
      </c>
      <c r="M59" s="16">
        <f t="shared" si="8"/>
        <v>43</v>
      </c>
    </row>
    <row r="60" spans="1:13" x14ac:dyDescent="0.2">
      <c r="A60" s="57">
        <f t="shared" si="4"/>
        <v>1290</v>
      </c>
      <c r="B60" s="50">
        <f t="shared" si="5"/>
        <v>0</v>
      </c>
      <c r="C60" s="60">
        <f t="shared" si="6"/>
        <v>0</v>
      </c>
      <c r="D60" s="22"/>
      <c r="E60" s="22"/>
      <c r="L60" s="13">
        <f t="shared" si="7"/>
        <v>1290</v>
      </c>
      <c r="M60" s="16">
        <f t="shared" si="8"/>
        <v>44</v>
      </c>
    </row>
    <row r="61" spans="1:13" x14ac:dyDescent="0.2">
      <c r="A61" s="57">
        <f t="shared" si="4"/>
        <v>1320</v>
      </c>
      <c r="B61" s="50">
        <f t="shared" si="5"/>
        <v>0</v>
      </c>
      <c r="C61" s="60">
        <f t="shared" si="6"/>
        <v>0</v>
      </c>
      <c r="D61" s="22"/>
      <c r="E61" s="22"/>
      <c r="L61" s="13">
        <f t="shared" si="7"/>
        <v>1320</v>
      </c>
      <c r="M61" s="16">
        <f t="shared" si="8"/>
        <v>45</v>
      </c>
    </row>
    <row r="62" spans="1:13" x14ac:dyDescent="0.2">
      <c r="A62" s="57">
        <f t="shared" si="4"/>
        <v>1350</v>
      </c>
      <c r="B62" s="50">
        <f t="shared" si="5"/>
        <v>0</v>
      </c>
      <c r="C62" s="60">
        <f t="shared" si="6"/>
        <v>0</v>
      </c>
      <c r="D62" s="22"/>
      <c r="E62" s="22"/>
      <c r="L62" s="13">
        <f t="shared" si="7"/>
        <v>1350</v>
      </c>
      <c r="M62" s="16">
        <f t="shared" si="8"/>
        <v>46</v>
      </c>
    </row>
    <row r="63" spans="1:13" x14ac:dyDescent="0.2">
      <c r="A63" s="57">
        <f t="shared" si="4"/>
        <v>1380</v>
      </c>
      <c r="B63" s="50">
        <f t="shared" si="5"/>
        <v>0</v>
      </c>
      <c r="C63" s="60">
        <f t="shared" si="6"/>
        <v>0</v>
      </c>
      <c r="D63" s="22"/>
      <c r="E63" s="22"/>
      <c r="L63" s="13">
        <f t="shared" si="7"/>
        <v>1380</v>
      </c>
      <c r="M63" s="16">
        <f t="shared" si="8"/>
        <v>47</v>
      </c>
    </row>
    <row r="64" spans="1:13" x14ac:dyDescent="0.2">
      <c r="A64" s="57">
        <f t="shared" si="4"/>
        <v>1410</v>
      </c>
      <c r="B64" s="50">
        <f t="shared" si="5"/>
        <v>0</v>
      </c>
      <c r="C64" s="61">
        <f t="shared" si="6"/>
        <v>0</v>
      </c>
      <c r="D64" s="22"/>
      <c r="E64" s="22"/>
      <c r="L64" s="13">
        <f t="shared" si="7"/>
        <v>1410</v>
      </c>
      <c r="M64" s="16">
        <f t="shared" si="8"/>
        <v>48</v>
      </c>
    </row>
    <row r="65" spans="3:3" x14ac:dyDescent="0.2">
      <c r="C65" s="32"/>
    </row>
  </sheetData>
  <sheetProtection password="CE75" sheet="1" objects="1" scenarios="1" selectLockedCells="1"/>
  <customSheetViews>
    <customSheetView guid="{263DECB5-95A7-41F0-ACB4-B2B12AC6379B}" printArea="1">
      <selection activeCell="A6" sqref="A6"/>
      <pageMargins left="0.7" right="0.7" top="0.75" bottom="0.75" header="0.3" footer="0.3"/>
      <printOptions horizontalCentered="1" verticalCentered="1"/>
      <pageSetup orientation="portrait" r:id="rId1"/>
    </customSheetView>
  </customSheetViews>
  <conditionalFormatting sqref="A19">
    <cfRule type="expression" dxfId="26" priority="9">
      <formula>$A$19=$Q$7+60</formula>
    </cfRule>
  </conditionalFormatting>
  <conditionalFormatting sqref="A20:A64">
    <cfRule type="expression" dxfId="25" priority="8">
      <formula>$A$20=$Q$7+90</formula>
    </cfRule>
  </conditionalFormatting>
  <conditionalFormatting sqref="B19">
    <cfRule type="expression" dxfId="24" priority="6">
      <formula>$B$19=0</formula>
    </cfRule>
  </conditionalFormatting>
  <conditionalFormatting sqref="C19">
    <cfRule type="expression" dxfId="23" priority="5">
      <formula>$C$19=0</formula>
    </cfRule>
  </conditionalFormatting>
  <conditionalFormatting sqref="B20:B64">
    <cfRule type="expression" dxfId="22" priority="4">
      <formula>$B$20=0</formula>
    </cfRule>
  </conditionalFormatting>
  <conditionalFormatting sqref="C20:C64">
    <cfRule type="expression" dxfId="21" priority="3">
      <formula>$C$20=0</formula>
    </cfRule>
  </conditionalFormatting>
  <printOptions horizontalCentered="1" verticalCentered="1"/>
  <pageMargins left="0.7" right="0.7" top="0.75" bottom="0.75" header="0.3" footer="0.3"/>
  <pageSetup orientation="portrait" r:id="rId2"/>
  <headerFooter>
    <oddFooter>&amp;C&amp;P</oddFooter>
  </headerFooter>
  <tableParts count="3">
    <tablePart r:id="rId3"/>
    <tablePart r:id="rId4"/>
    <tablePart r:id="rId5"/>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K51"/>
  <sheetViews>
    <sheetView topLeftCell="A25" zoomScale="120" zoomScaleNormal="120" workbookViewId="0">
      <selection activeCell="F15" sqref="F15"/>
    </sheetView>
  </sheetViews>
  <sheetFormatPr defaultColWidth="9.140625" defaultRowHeight="15" x14ac:dyDescent="0.2"/>
  <cols>
    <col min="1" max="1" width="4.42578125" style="12" customWidth="1"/>
    <col min="2" max="16384" width="9.140625" style="12"/>
  </cols>
  <sheetData>
    <row r="1" spans="1:11" ht="20.25" x14ac:dyDescent="0.3">
      <c r="A1" s="139" t="s">
        <v>87</v>
      </c>
      <c r="B1" s="140"/>
      <c r="C1" s="140"/>
      <c r="D1" s="140"/>
      <c r="E1" s="140"/>
      <c r="F1" s="140"/>
      <c r="G1" s="140"/>
      <c r="H1" s="140"/>
      <c r="I1" s="140"/>
      <c r="J1" s="140"/>
      <c r="K1" s="141"/>
    </row>
    <row r="3" spans="1:11" x14ac:dyDescent="0.2">
      <c r="A3" s="12" t="s">
        <v>88</v>
      </c>
    </row>
    <row r="4" spans="1:11" x14ac:dyDescent="0.2">
      <c r="A4" s="12" t="s">
        <v>89</v>
      </c>
    </row>
    <row r="5" spans="1:11" x14ac:dyDescent="0.2">
      <c r="A5" s="12" t="s">
        <v>90</v>
      </c>
    </row>
    <row r="7" spans="1:11" x14ac:dyDescent="0.2">
      <c r="A7" s="12" t="s">
        <v>91</v>
      </c>
    </row>
    <row r="8" spans="1:11" x14ac:dyDescent="0.2">
      <c r="A8" s="12" t="s">
        <v>92</v>
      </c>
    </row>
    <row r="10" spans="1:11" ht="15.75" x14ac:dyDescent="0.25">
      <c r="B10" s="12" t="s">
        <v>93</v>
      </c>
    </row>
    <row r="11" spans="1:11" ht="15.75" x14ac:dyDescent="0.25">
      <c r="B11" s="12" t="s">
        <v>94</v>
      </c>
    </row>
    <row r="12" spans="1:11" ht="15.75" x14ac:dyDescent="0.25">
      <c r="B12" s="12" t="s">
        <v>95</v>
      </c>
    </row>
    <row r="14" spans="1:11" ht="15.75" x14ac:dyDescent="0.25">
      <c r="A14" s="43" t="s">
        <v>127</v>
      </c>
    </row>
    <row r="16" spans="1:11" x14ac:dyDescent="0.2">
      <c r="A16" s="12" t="s">
        <v>96</v>
      </c>
    </row>
    <row r="17" spans="1:11" ht="15.75" x14ac:dyDescent="0.25">
      <c r="A17" s="12" t="s">
        <v>97</v>
      </c>
    </row>
    <row r="18" spans="1:11" x14ac:dyDescent="0.2">
      <c r="A18" s="12" t="s">
        <v>128</v>
      </c>
    </row>
    <row r="20" spans="1:11" x14ac:dyDescent="0.2">
      <c r="A20" s="12" t="s">
        <v>98</v>
      </c>
    </row>
    <row r="21" spans="1:11" x14ac:dyDescent="0.2">
      <c r="A21" s="12" t="s">
        <v>99</v>
      </c>
    </row>
    <row r="22" spans="1:11" x14ac:dyDescent="0.2">
      <c r="A22" s="12" t="s">
        <v>100</v>
      </c>
    </row>
    <row r="23" spans="1:11" x14ac:dyDescent="0.2">
      <c r="A23" s="12" t="s">
        <v>101</v>
      </c>
    </row>
    <row r="24" spans="1:11" x14ac:dyDescent="0.2">
      <c r="A24" s="12" t="s">
        <v>102</v>
      </c>
    </row>
    <row r="26" spans="1:11" ht="20.25" x14ac:dyDescent="0.3">
      <c r="A26" s="139" t="s">
        <v>103</v>
      </c>
      <c r="B26" s="140"/>
      <c r="C26" s="140"/>
      <c r="D26" s="140"/>
      <c r="E26" s="140"/>
      <c r="F26" s="140"/>
      <c r="G26" s="140"/>
      <c r="H26" s="140"/>
      <c r="I26" s="140"/>
      <c r="J26" s="140"/>
      <c r="K26" s="141"/>
    </row>
    <row r="28" spans="1:11" x14ac:dyDescent="0.2">
      <c r="A28" s="12" t="s">
        <v>104</v>
      </c>
    </row>
    <row r="30" spans="1:11" x14ac:dyDescent="0.2">
      <c r="A30" s="12" t="s">
        <v>105</v>
      </c>
    </row>
    <row r="31" spans="1:11" x14ac:dyDescent="0.2">
      <c r="A31" s="12" t="s">
        <v>106</v>
      </c>
    </row>
    <row r="32" spans="1:11" x14ac:dyDescent="0.2">
      <c r="A32" s="12" t="s">
        <v>107</v>
      </c>
    </row>
    <row r="33" spans="1:1" ht="18" x14ac:dyDescent="0.2">
      <c r="A33" s="12" t="s">
        <v>108</v>
      </c>
    </row>
    <row r="34" spans="1:1" x14ac:dyDescent="0.2">
      <c r="A34" s="12" t="s">
        <v>109</v>
      </c>
    </row>
    <row r="35" spans="1:1" ht="15.75" x14ac:dyDescent="0.25">
      <c r="A35" s="12" t="s">
        <v>110</v>
      </c>
    </row>
    <row r="36" spans="1:1" x14ac:dyDescent="0.2">
      <c r="A36" s="12" t="s">
        <v>111</v>
      </c>
    </row>
    <row r="38" spans="1:1" ht="7.5" customHeight="1" x14ac:dyDescent="0.2"/>
    <row r="39" spans="1:1" ht="18" x14ac:dyDescent="0.25">
      <c r="A39" s="35" t="s">
        <v>112</v>
      </c>
    </row>
    <row r="40" spans="1:1" x14ac:dyDescent="0.2">
      <c r="A40" s="12" t="s">
        <v>113</v>
      </c>
    </row>
    <row r="41" spans="1:1" x14ac:dyDescent="0.2">
      <c r="A41" s="12" t="s">
        <v>114</v>
      </c>
    </row>
    <row r="42" spans="1:1" x14ac:dyDescent="0.2">
      <c r="A42" s="12" t="s">
        <v>115</v>
      </c>
    </row>
    <row r="43" spans="1:1" x14ac:dyDescent="0.2">
      <c r="A43" s="12" t="s">
        <v>116</v>
      </c>
    </row>
    <row r="45" spans="1:1" ht="15.75" x14ac:dyDescent="0.25">
      <c r="A45" s="12" t="s">
        <v>117</v>
      </c>
    </row>
    <row r="46" spans="1:1" x14ac:dyDescent="0.2">
      <c r="A46" s="12" t="s">
        <v>118</v>
      </c>
    </row>
    <row r="47" spans="1:1" x14ac:dyDescent="0.2">
      <c r="A47" s="12" t="s">
        <v>119</v>
      </c>
    </row>
    <row r="48" spans="1:1" x14ac:dyDescent="0.2">
      <c r="A48" s="12" t="s">
        <v>120</v>
      </c>
    </row>
    <row r="50" spans="1:1" ht="15.75" x14ac:dyDescent="0.25">
      <c r="A50" s="12" t="s">
        <v>121</v>
      </c>
    </row>
    <row r="51" spans="1:1" x14ac:dyDescent="0.2">
      <c r="A51" s="12" t="s">
        <v>122</v>
      </c>
    </row>
  </sheetData>
  <customSheetViews>
    <customSheetView guid="{263DECB5-95A7-41F0-ACB4-B2B12AC6379B}" showPageBreaks="1">
      <selection activeCell="F55" sqref="F55"/>
      <pageMargins left="0.45" right="0.45" top="0.25" bottom="0.25" header="0.3" footer="0.3"/>
      <pageSetup orientation="portrait" r:id="rId1"/>
    </customSheetView>
  </customSheetViews>
  <mergeCells count="2">
    <mergeCell ref="A1:K1"/>
    <mergeCell ref="A26:K26"/>
  </mergeCells>
  <printOptions horizontalCentered="1"/>
  <pageMargins left="0.45" right="0.45" top="0.25" bottom="0.25" header="0.3" footer="0.3"/>
  <pageSetup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TemplateUrl xmlns="http://schemas.microsoft.com/sharepoint/v3" xsi:nil="true"/>
    <SOW_x0020__x0023_ xmlns="4b48e22b-d695-4069-8b93-0302f2662894" xsi:nil="true"/>
    <Point_x0020_of_x0020_Contact_x0020__x0028_Backup_x0029_ xmlns="4b48e22b-d695-4069-8b93-0302f2662894">Joann Leskoske</Point_x0020_of_x0020_Contact_x0020__x0028_Backup_x0029_>
    <Entity xmlns="4b48e22b-d695-4069-8b93-0302f2662894">MSPIC</Entity>
    <_DCDateModified xmlns="http://schemas.microsoft.com/sharepoint/v3/fields" xsi:nil="true"/>
    <Submit_x0020_for_x0020_Review_x003f_ xmlns="4b48e22b-d695-4069-8b93-0302f2662894">No</Submit_x0020_for_x0020_Review_x003f_>
    <ShowRepairView xmlns="http://schemas.microsoft.com/sharepoint/v3" xsi:nil="true"/>
    <Category1 xmlns="4b48e22b-d695-4069-8b93-0302f2662894">[Select]</Category1>
    <_Status xmlns="http://schemas.microsoft.com/sharepoint/v3/fields">Draft</_Status>
    <TaskDueDate xmlns="http://schemas.microsoft.com/sharepoint/v3/fields" xsi:nil="true"/>
    <Public_x0020_Facing xmlns="4b48e22b-d695-4069-8b93-0302f2662894">[Select]</Public_x0020_Facing>
    <_x0031_st_x0020_Revision_x0020_Comments xmlns="4b48e22b-d695-4069-8b93-0302f2662894" xsi:nil="true"/>
    <_x0032_nd_x0020_Revision_x0020_Status xmlns="4b48e22b-d695-4069-8b93-0302f2662894">[Select]</_x0032_nd_x0020_Revision_x0020_Status>
    <_x0032_nd_x0020_Revision_x0020_Comments xmlns="4b48e22b-d695-4069-8b93-0302f2662894" xsi:nil="true"/>
    <Document_x0020_Types1 xmlns="4b48e22b-d695-4069-8b93-0302f2662894" xsi:nil="true"/>
    <Delivery_x0020_Frequency xmlns="4b48e22b-d695-4069-8b93-0302f2662894">As Required</Delivery_x0020_Frequency>
    <Review_x0020_Completed_x003f_ xmlns="4b48e22b-d695-4069-8b93-0302f2662894">No</Review_x0020_Completed_x003f_>
    <Already_x0020_Delivered_x0020_to_x0020_CMS_x003f_ xmlns="4b48e22b-d695-4069-8b93-0302f2662894">No</Already_x0020_Delivered_x0020_to_x0020_CMS_x003f_>
    <Point_x0020_of_x0020_Contact xmlns="4b48e22b-d695-4069-8b93-0302f2662894">Kate Janus</Point_x0020_of_x0020_Contact>
    <_x0035_08_x0020_Compliant xmlns="4b48e22b-d695-4069-8b93-0302f2662894">No</_x0035_08_x0020_Compliant>
    <Folder_x0020_Path xmlns="4b48e22b-d695-4069-8b93-0302f2662894" xsi:nil="true"/>
    <ID_x0020__x0023_ xmlns="4b48e22b-d695-4069-8b93-0302f2662894" xsi:nil="true"/>
    <Contractor_x0020_Comments xmlns="4b48e22b-d695-4069-8b93-0302f2662894" xsi:nil="true"/>
    <Approved_x0020_by_x0020_CMS_x003f_ xmlns="4b48e22b-d695-4069-8b93-0302f2662894">[Select]</Approved_x0020_by_x0020_CMS_x003f_>
    <_x0031_st_x0020_Revision_x0020_Due_x0020_Date xmlns="4b48e22b-d695-4069-8b93-0302f2662894" xsi:nil="true"/>
    <ShowCombineView xmlns="http://schemas.microsoft.com/sharepoint/v3" xsi:nil="true"/>
    <Submit_x0020_for_x0020_508_x0020_Compliance xmlns="4b48e22b-d695-4069-8b93-0302f2662894">No</Submit_x0020_for_x0020_508_x0020_Compliance>
    <xd_ProgID xmlns="http://schemas.microsoft.com/sharepoint/v3" xsi:nil="true"/>
    <Required_x0020_CMS_x0020_Deliverable_x003f_ xmlns="4b48e22b-d695-4069-8b93-0302f2662894">No</Required_x0020_CMS_x0020_Deliverable_x003f_>
    <Delivery_x0020_Date xmlns="4b48e22b-d695-4069-8b93-0302f2662894" xsi:nil="true"/>
    <_x0031_st_x0020_Revision_x0020_Status xmlns="4b48e22b-d695-4069-8b93-0302f2662894">[Select]</_x0031_st_x0020_Revision_x0020_Status>
    <_x0032_nd_x0020_Revision_x0020_Due_x0020_Date xmlns="4b48e22b-d695-4069-8b93-0302f2662894" xsi:nil="true"/>
    <Document_x0020_Title xmlns="4b48e22b-d695-4069-8b93-0302f2662894">NGHP Interest Calculation Estimator Tool Download</Document_x0020_Title>
    <Conductor_9B8D276A2F894184ADF3A0 xmlns="4b48e22b-d695-4069-8b93-0302f2662894">
      <UserInfo>
        <DisplayName/>
        <AccountId xsi:nil="true"/>
        <AccountType/>
      </UserInfo>
    </Conductor_9B8D276A2F894184ADF3A0>
    <_x0031_st_x0020_Revision_x0020_Delivery_x0020_Date xmlns="4b48e22b-d695-4069-8b93-0302f2662894" xsi:nil="true"/>
    <_x0032_nd_x0020_Revision_x0020_Delivery_x0020_Date xmlns="4b48e22b-d695-4069-8b93-0302f2662894" xsi:nil="true"/>
    <Legacy_x0020_Document xmlns="4b48e22b-d695-4069-8b93-0302f2662894">false</Legacy_x0020_Document>
    <_DCDateCreated xmlns="http://schemas.microsoft.com/sharepoint/v3/fields"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COBR" ma:contentTypeID="0x010101009D4139B5FA4A9E4485E3EA93F343FC8B00CF30F8612E857542B1D61DA3B3E12DCC" ma:contentTypeVersion="234" ma:contentTypeDescription="All COBR Content Type" ma:contentTypeScope="" ma:versionID="10cd08ede1a2456156ceefcdbdab1378">
  <xsd:schema xmlns:xsd="http://www.w3.org/2001/XMLSchema" xmlns:xs="http://www.w3.org/2001/XMLSchema" xmlns:p="http://schemas.microsoft.com/office/2006/metadata/properties" xmlns:ns1="http://schemas.microsoft.com/sharepoint/v3" xmlns:ns2="4b48e22b-d695-4069-8b93-0302f2662894" xmlns:ns3="http://schemas.microsoft.com/sharepoint/v3/fields" targetNamespace="http://schemas.microsoft.com/office/2006/metadata/properties" ma:root="true" ma:fieldsID="2674a300aa5d1f1d08aa8303717e0d30" ns1:_="" ns2:_="" ns3:_="">
    <xsd:import namespace="http://schemas.microsoft.com/sharepoint/v3"/>
    <xsd:import namespace="4b48e22b-d695-4069-8b93-0302f2662894"/>
    <xsd:import namespace="http://schemas.microsoft.com/sharepoint/v3/fields"/>
    <xsd:element name="properties">
      <xsd:complexType>
        <xsd:sequence>
          <xsd:element name="documentManagement">
            <xsd:complexType>
              <xsd:all>
                <xsd:element ref="ns2:Document_x0020_Title" minOccurs="0"/>
                <xsd:element ref="ns2:Category1" minOccurs="0"/>
                <xsd:element ref="ns2:Document_x0020_Types1" minOccurs="0"/>
                <xsd:element ref="ns2:Delivery_x0020_Frequency"/>
                <xsd:element ref="ns2:Entity"/>
                <xsd:element ref="ns2:Point_x0020_of_x0020_Contact"/>
                <xsd:element ref="ns2:Point_x0020_of_x0020_Contact_x0020__x0028_Backup_x0029_" minOccurs="0"/>
                <xsd:element ref="ns2:Submit_x0020_for_x0020_Review_x003f_" minOccurs="0"/>
                <xsd:element ref="ns2:Submit_x0020_for_x0020_508_x0020_Compliance" minOccurs="0"/>
                <xsd:element ref="ns2:_x0035_08_x0020_Compliant" minOccurs="0"/>
                <xsd:element ref="ns2:Public_x0020_Facing" minOccurs="0"/>
                <xsd:element ref="ns3:_Status"/>
                <xsd:element ref="ns2:Required_x0020_CMS_x0020_Deliverable_x003f_"/>
                <xsd:element ref="ns2:Contractor_x0020_Comments" minOccurs="0"/>
                <xsd:element ref="ns3:TaskDueDate" minOccurs="0"/>
                <xsd:element ref="ns2:Delivery_x0020_Date" minOccurs="0"/>
                <xsd:element ref="ns2:Approved_x0020_by_x0020_CMS_x003f_" minOccurs="0"/>
                <xsd:element ref="ns2:_x0031_st_x0020_Revision_x0020_Due_x0020_Date" minOccurs="0"/>
                <xsd:element ref="ns2:_x0031_st_x0020_Revision_x0020_Delivery_x0020_Date" minOccurs="0"/>
                <xsd:element ref="ns2:_x0031_st_x0020_Revision_x0020_Status" minOccurs="0"/>
                <xsd:element ref="ns2:_x0031_st_x0020_Revision_x0020_Comments" minOccurs="0"/>
                <xsd:element ref="ns2:_x0032_nd_x0020_Revision_x0020_Due_x0020_Date" minOccurs="0"/>
                <xsd:element ref="ns2:_x0032_nd_x0020_Revision_x0020_Delivery_x0020_Date" minOccurs="0"/>
                <xsd:element ref="ns2:_x0032_nd_x0020_Revision_x0020_Status" minOccurs="0"/>
                <xsd:element ref="ns2:_x0032_nd_x0020_Revision_x0020_Comments" minOccurs="0"/>
                <xsd:element ref="ns2:Legacy_x0020_Document" minOccurs="0"/>
                <xsd:element ref="ns2:Folder_x0020_Path" minOccurs="0"/>
                <xsd:element ref="ns2:Review_x0020_Completed_x003f_" minOccurs="0"/>
                <xsd:element ref="ns2:Already_x0020_Delivered_x0020_to_x0020_CMS_x003f_" minOccurs="0"/>
                <xsd:element ref="ns3:_DCDateCreated" minOccurs="0"/>
                <xsd:element ref="ns3:_DCDateModified" minOccurs="0"/>
                <xsd:element ref="ns1:xd_ProgID" minOccurs="0"/>
                <xsd:element ref="ns1:ShowRepairView" minOccurs="0"/>
                <xsd:element ref="ns2:ID_x0020__x0023_" minOccurs="0"/>
                <xsd:element ref="ns1:TemplateUrl" minOccurs="0"/>
                <xsd:element ref="ns1:ShowCombineView" minOccurs="0"/>
                <xsd:element ref="ns2:SOW_x0020__x0023_" minOccurs="0"/>
                <xsd:element ref="ns2:Conductor_9B8D276A2F894184ADF3A0"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xd_ProgID" ma:index="36" nillable="true" ma:displayName="HTML File Link" ma:hidden="true" ma:internalName="xd_ProgID">
      <xsd:simpleType>
        <xsd:restriction base="dms:Text"/>
      </xsd:simpleType>
    </xsd:element>
    <xsd:element name="ShowRepairView" ma:index="38" nillable="true" ma:displayName="Show Repair View" ma:hidden="true" ma:internalName="ShowRepairView">
      <xsd:simpleType>
        <xsd:restriction base="dms:Text"/>
      </xsd:simpleType>
    </xsd:element>
    <xsd:element name="TemplateUrl" ma:index="40" nillable="true" ma:displayName="Template Link" ma:hidden="true" ma:internalName="TemplateUrl">
      <xsd:simpleType>
        <xsd:restriction base="dms:Text"/>
      </xsd:simpleType>
    </xsd:element>
    <xsd:element name="ShowCombineView" ma:index="43" nillable="true" ma:displayName="Show Combine View" ma:hidden="true" ma:internalName="ShowCombineView">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b48e22b-d695-4069-8b93-0302f2662894" elementFormDefault="qualified">
    <xsd:import namespace="http://schemas.microsoft.com/office/2006/documentManagement/types"/>
    <xsd:import namespace="http://schemas.microsoft.com/office/infopath/2007/PartnerControls"/>
    <xsd:element name="Document_x0020_Title" ma:index="1" nillable="true" ma:displayName="Document Title" ma:internalName="Document_x0020_Title" ma:readOnly="false">
      <xsd:simpleType>
        <xsd:restriction base="dms:Text">
          <xsd:maxLength value="120"/>
        </xsd:restriction>
      </xsd:simpleType>
    </xsd:element>
    <xsd:element name="Category1" ma:index="2" nillable="true" ma:displayName="Category" ma:default="[Select]" ma:format="Dropdown" ma:internalName="Category1" ma:readOnly="false">
      <xsd:simpleType>
        <xsd:restriction base="dms:Choice">
          <xsd:enumeration value="[Select]"/>
          <xsd:enumeration value="BA – Business Analysis"/>
          <xsd:enumeration value="DV – Data Validation"/>
          <xsd:enumeration value="HD – Help Desk"/>
          <xsd:enumeration value="HD – Help Desk SASR"/>
          <xsd:enumeration value="HD – Help Desk SADR"/>
          <xsd:enumeration value="MR – Monthly Release"/>
          <xsd:enumeration value="OE – Outreach &amp; Education"/>
          <xsd:enumeration value="PM – Project Management"/>
          <xsd:enumeration value="PO – Program Oversight"/>
          <xsd:enumeration value="PO – Program Oversight BWSR"/>
          <xsd:enumeration value="PO – Program Oversight CP"/>
          <xsd:enumeration value="PO – Program Oversight ISRA"/>
          <xsd:enumeration value="PO – Program Oversight EP"/>
          <xsd:enumeration value="PO – Program Oversight PMP"/>
          <xsd:enumeration value="PO – Program Oversight PWMP"/>
          <xsd:enumeration value="PO – Program Oversight DMS"/>
          <xsd:enumeration value="PR - Program Release"/>
          <xsd:enumeration value="QA – Quality Assurance"/>
          <xsd:enumeration value="QA – Quality Assurance MSPRC"/>
          <xsd:enumeration value="QA – Quality Assurance COBC"/>
          <xsd:enumeration value="QR – Quarterly Release"/>
          <xsd:enumeration value="RM – Risk Management"/>
          <xsd:enumeration value="SO – Security Oversight"/>
        </xsd:restriction>
      </xsd:simpleType>
    </xsd:element>
    <xsd:element name="Document_x0020_Types1" ma:index="3" nillable="true" ma:displayName="Document Type" ma:format="Dropdown" ma:internalName="Document_x0020_Types1" ma:readOnly="false">
      <xsd:simpleType>
        <xsd:restriction base="dms:Choice">
          <xsd:enumeration value="[Select]"/>
          <xsd:enumeration value="AGND – Agenda"/>
          <xsd:enumeration value="DASH – Dashboard"/>
          <xsd:enumeration value="MINS – Minutes"/>
          <xsd:enumeration value="MPPS – Project Schedules"/>
          <xsd:enumeration value="ORED – Outreach &amp; Education"/>
          <xsd:enumeration value="OTHR – Other"/>
          <xsd:enumeration value="PLAN – Plans/Narratives"/>
          <xsd:enumeration value="PMOS – Program Management Oversight"/>
          <xsd:enumeration value="QADV – Quality Assurance Data Validation"/>
          <xsd:enumeration value="RELS – Release"/>
          <xsd:enumeration value="REQU - Requirements"/>
          <xsd:enumeration value="RPRT – Reports"/>
          <xsd:enumeration value="SOPS – Standard Operating Procedure"/>
          <xsd:enumeration value="TEST – Testing"/>
          <xsd:enumeration value="TEAR – Testing Artifacts"/>
          <xsd:enumeration value="TMPL – Template"/>
          <xsd:enumeration value="TRAN – Training"/>
          <xsd:enumeration value="USEG – User Guide"/>
        </xsd:restriction>
      </xsd:simpleType>
    </xsd:element>
    <xsd:element name="Delivery_x0020_Frequency" ma:index="4" ma:displayName="Delivery Frequency" ma:default="[Select]" ma:format="Dropdown" ma:internalName="Delivery_x0020_Frequency0" ma:readOnly="false">
      <xsd:simpleType>
        <xsd:restriction base="dms:Choice">
          <xsd:enumeration value="[Select]"/>
          <xsd:enumeration value="As Required"/>
          <xsd:enumeration value="Daily"/>
          <xsd:enumeration value="Weekly"/>
          <xsd:enumeration value="Bi-Weekly"/>
          <xsd:enumeration value="Monthly"/>
          <xsd:enumeration value="Quarterly"/>
          <xsd:enumeration value="Annually"/>
        </xsd:restriction>
      </xsd:simpleType>
    </xsd:element>
    <xsd:element name="Entity" ma:index="5" ma:displayName="Contractor" ma:default="[Select]" ma:format="Dropdown" ma:internalName="Entity" ma:readOnly="false">
      <xsd:simpleType>
        <xsd:restriction base="dms:Choice">
          <xsd:enumeration value="[Select]"/>
          <xsd:enumeration value="BCRC"/>
          <xsd:enumeration value="MSPIC"/>
          <xsd:enumeration value="MSPSC"/>
          <xsd:enumeration value="CRC"/>
          <xsd:enumeration value="WCRC"/>
        </xsd:restriction>
      </xsd:simpleType>
    </xsd:element>
    <xsd:element name="Point_x0020_of_x0020_Contact" ma:index="6" ma:displayName="Point of Contact" ma:description="Enter [First] [Last]" ma:internalName="Point_x0020_of_x0020_Contact" ma:readOnly="false">
      <xsd:simpleType>
        <xsd:restriction base="dms:Text">
          <xsd:maxLength value="60"/>
        </xsd:restriction>
      </xsd:simpleType>
    </xsd:element>
    <xsd:element name="Point_x0020_of_x0020_Contact_x0020__x0028_Backup_x0029_" ma:index="7" nillable="true" ma:displayName="Point of Contact (Backup)" ma:description="Enter [First] [Last]" ma:internalName="Point_x0020_of_x0020_Contact_x0020__x0028_Backup_x0029_" ma:readOnly="false">
      <xsd:simpleType>
        <xsd:restriction base="dms:Text">
          <xsd:maxLength value="60"/>
        </xsd:restriction>
      </xsd:simpleType>
    </xsd:element>
    <xsd:element name="Submit_x0020_for_x0020_Review_x003f_" ma:index="8" nillable="true" ma:displayName="Submit Document for Review?" ma:default="No" ma:description="Select &quot;Yes&quot; if this document has to be reviewed by CMS." ma:format="Dropdown" ma:hidden="true" ma:internalName="Submit_x0020_for_x0020_Review_x003F_" ma:readOnly="false">
      <xsd:simpleType>
        <xsd:restriction base="dms:Choice">
          <xsd:enumeration value="Yes"/>
          <xsd:enumeration value="No"/>
        </xsd:restriction>
      </xsd:simpleType>
    </xsd:element>
    <xsd:element name="Submit_x0020_for_x0020_508_x0020_Compliance" ma:index="9" nillable="true" ma:displayName="Submit for 508 Compliance" ma:default="No" ma:description="User can identify if a document needs to be made 508 compliant" ma:format="Dropdown" ma:internalName="Submit_x0020_for_x0020_508_x0020_Compliance" ma:readOnly="false">
      <xsd:simpleType>
        <xsd:restriction base="dms:Choice">
          <xsd:enumeration value="Yes"/>
          <xsd:enumeration value="No"/>
        </xsd:restriction>
      </xsd:simpleType>
    </xsd:element>
    <xsd:element name="_x0035_08_x0020_Compliant" ma:index="10" nillable="true" ma:displayName="508 Compliant" ma:default="No" ma:description="Select &quot;Yes&quot; if this document is 508 compliant." ma:format="Dropdown" ma:internalName="_x0035_08_x0020_Compliant" ma:readOnly="false">
      <xsd:simpleType>
        <xsd:restriction base="dms:Choice">
          <xsd:enumeration value="Yes"/>
          <xsd:enumeration value="No"/>
          <xsd:enumeration value="Legacy"/>
          <xsd:enumeration value="Exempt"/>
        </xsd:restriction>
      </xsd:simpleType>
    </xsd:element>
    <xsd:element name="Public_x0020_Facing" ma:index="11" nillable="true" ma:displayName="Public Facing" ma:default="[Select]" ma:description="Select Word to have a document 508 styled. Select PDF to have a document fully 508 accessible." ma:format="Dropdown" ma:internalName="Public_x0020_Facing" ma:readOnly="false">
      <xsd:simpleType>
        <xsd:restriction base="dms:Choice">
          <xsd:enumeration value="[Select]"/>
          <xsd:enumeration value="Word"/>
          <xsd:enumeration value="PDF"/>
        </xsd:restriction>
      </xsd:simpleType>
    </xsd:element>
    <xsd:element name="Required_x0020_CMS_x0020_Deliverable_x003f_" ma:index="13" ma:displayName="Required CMS Deliverable?" ma:default="No" ma:format="Dropdown" ma:internalName="Required_x0020_CMS_x0020_Deliverable_x003F_" ma:readOnly="false">
      <xsd:simpleType>
        <xsd:restriction base="dms:Choice">
          <xsd:enumeration value="Yes"/>
          <xsd:enumeration value="No"/>
        </xsd:restriction>
      </xsd:simpleType>
    </xsd:element>
    <xsd:element name="Contractor_x0020_Comments" ma:index="14" nillable="true" ma:displayName="Contractor Comments" ma:internalName="Contractor_x0020_Comments" ma:readOnly="false">
      <xsd:simpleType>
        <xsd:restriction base="dms:Note">
          <xsd:maxLength value="255"/>
        </xsd:restriction>
      </xsd:simpleType>
    </xsd:element>
    <xsd:element name="Delivery_x0020_Date" ma:index="16" nillable="true" ma:displayName="Delivery Date" ma:description="Enter the  date when the FINAL version was uploaded to the DMS or delivered to CMS." ma:format="DateOnly" ma:internalName="Delivery_x0020_Date" ma:readOnly="false">
      <xsd:simpleType>
        <xsd:restriction base="dms:DateTime"/>
      </xsd:simpleType>
    </xsd:element>
    <xsd:element name="Approved_x0020_by_x0020_CMS_x003f_" ma:index="17" nillable="true" ma:displayName="Approved by CMS?" ma:default="[Select]" ma:format="Dropdown" ma:internalName="Approved_x0020_by_x0020_CMS_x003F_" ma:readOnly="false">
      <xsd:simpleType>
        <xsd:restriction base="dms:Choice">
          <xsd:enumeration value="[Select]"/>
          <xsd:enumeration value="Accepted"/>
          <xsd:enumeration value="Rejected"/>
        </xsd:restriction>
      </xsd:simpleType>
    </xsd:element>
    <xsd:element name="_x0031_st_x0020_Revision_x0020_Due_x0020_Date" ma:index="19" nillable="true" ma:displayName="1st Revision Due Date" ma:format="DateOnly" ma:internalName="_x0031_st_x0020_Revision_x0020_Due_x0020_Date" ma:readOnly="false">
      <xsd:simpleType>
        <xsd:restriction base="dms:DateTime"/>
      </xsd:simpleType>
    </xsd:element>
    <xsd:element name="_x0031_st_x0020_Revision_x0020_Delivery_x0020_Date" ma:index="20" nillable="true" ma:displayName="1st Revision Delivery Date" ma:format="DateOnly" ma:internalName="_x0031_st_x0020_Revision_x0020_Delivery_x0020_Date" ma:readOnly="false">
      <xsd:simpleType>
        <xsd:restriction base="dms:DateTime"/>
      </xsd:simpleType>
    </xsd:element>
    <xsd:element name="_x0031_st_x0020_Revision_x0020_Status" ma:index="21" nillable="true" ma:displayName="1st Revision Status" ma:default="[Select]" ma:format="Dropdown" ma:internalName="_x0031_st_x0020_Revision_x0020_Status" ma:readOnly="false">
      <xsd:simpleType>
        <xsd:restriction base="dms:Choice">
          <xsd:enumeration value="[Select]"/>
          <xsd:enumeration value="Accepted"/>
          <xsd:enumeration value="Rejected"/>
        </xsd:restriction>
      </xsd:simpleType>
    </xsd:element>
    <xsd:element name="_x0031_st_x0020_Revision_x0020_Comments" ma:index="22" nillable="true" ma:displayName="1st Revision Comments" ma:description="Comments are for Review/Approval Workflow only." ma:internalName="_x0031_st_x0020_Revision_x0020_Comments" ma:readOnly="false">
      <xsd:simpleType>
        <xsd:restriction base="dms:Note"/>
      </xsd:simpleType>
    </xsd:element>
    <xsd:element name="_x0032_nd_x0020_Revision_x0020_Due_x0020_Date" ma:index="23" nillable="true" ma:displayName="2nd Revision Due Date" ma:format="DateOnly" ma:internalName="_x0032_nd_x0020_Revision_x0020_Due_x0020_Date" ma:readOnly="false">
      <xsd:simpleType>
        <xsd:restriction base="dms:DateTime"/>
      </xsd:simpleType>
    </xsd:element>
    <xsd:element name="_x0032_nd_x0020_Revision_x0020_Delivery_x0020_Date" ma:index="24" nillable="true" ma:displayName="2nd Revision Delivery Date" ma:format="DateOnly" ma:internalName="_x0032_nd_x0020_Revision_x0020_Delivery_x0020_Date" ma:readOnly="false">
      <xsd:simpleType>
        <xsd:restriction base="dms:DateTime"/>
      </xsd:simpleType>
    </xsd:element>
    <xsd:element name="_x0032_nd_x0020_Revision_x0020_Status" ma:index="25" nillable="true" ma:displayName="2nd Revision Status" ma:default="[Select]" ma:format="Dropdown" ma:internalName="_x0032_nd_x0020_Revision_x0020_Status" ma:readOnly="false">
      <xsd:simpleType>
        <xsd:restriction base="dms:Choice">
          <xsd:enumeration value="[Select]"/>
          <xsd:enumeration value="Accepted"/>
          <xsd:enumeration value="Rejected"/>
        </xsd:restriction>
      </xsd:simpleType>
    </xsd:element>
    <xsd:element name="_x0032_nd_x0020_Revision_x0020_Comments" ma:index="26" nillable="true" ma:displayName="2nd Revision Comments" ma:description="Comments are for Review/Approval Workflow only." ma:internalName="_x0032_nd_x0020_Revision_x0020_Comments" ma:readOnly="false">
      <xsd:simpleType>
        <xsd:restriction base="dms:Note"/>
      </xsd:simpleType>
    </xsd:element>
    <xsd:element name="Legacy_x0020_Document" ma:index="27" nillable="true" ma:displayName="Legacy Document" ma:default="0" ma:description="A legacy document is a document that was recieved from the previous contractor" ma:internalName="Legacy_x0020_Document" ma:readOnly="false">
      <xsd:simpleType>
        <xsd:restriction base="dms:Boolean"/>
      </xsd:simpleType>
    </xsd:element>
    <xsd:element name="Folder_x0020_Path" ma:index="29" nillable="true" ma:displayName="Folder Path" ma:internalName="Folder_x0020_Path">
      <xsd:simpleType>
        <xsd:restriction base="dms:Text">
          <xsd:maxLength value="255"/>
        </xsd:restriction>
      </xsd:simpleType>
    </xsd:element>
    <xsd:element name="Review_x0020_Completed_x003f_" ma:index="30" nillable="true" ma:displayName="Review Completed?" ma:default="No" ma:format="Dropdown" ma:hidden="true" ma:internalName="Review_x0020_Completed_x003F_" ma:readOnly="false">
      <xsd:simpleType>
        <xsd:restriction base="dms:Choice">
          <xsd:enumeration value="Yes"/>
          <xsd:enumeration value="No"/>
        </xsd:restriction>
      </xsd:simpleType>
    </xsd:element>
    <xsd:element name="Already_x0020_Delivered_x0020_to_x0020_CMS_x003f_" ma:index="31" nillable="true" ma:displayName="Delivered to CMS?" ma:default="No" ma:format="Dropdown" ma:hidden="true" ma:internalName="Already_x0020_Delivered_x0020_to_x0020_CMS_x003F_0" ma:readOnly="false">
      <xsd:simpleType>
        <xsd:restriction base="dms:Choice">
          <xsd:enumeration value="Yes"/>
          <xsd:enumeration value="No"/>
        </xsd:restriction>
      </xsd:simpleType>
    </xsd:element>
    <xsd:element name="ID_x0020__x0023_" ma:index="39" nillable="true" ma:displayName="Deliverable List ID #" ma:description="Enter the document ID # from the Deliverable Matrix List" ma:hidden="true" ma:internalName="ID_x0020__x0023_" ma:readOnly="false" ma:percentage="FALSE">
      <xsd:simpleType>
        <xsd:restriction base="dms:Number"/>
      </xsd:simpleType>
    </xsd:element>
    <xsd:element name="SOW_x0020__x0023_" ma:index="47" nillable="true" ma:displayName="SOW #" ma:description="Enter the SOW # from your Statement of Work" ma:hidden="true" ma:internalName="SOW_x0020__x0023_" ma:readOnly="false">
      <xsd:simpleType>
        <xsd:restriction base="dms:Text">
          <xsd:maxLength value="255"/>
        </xsd:restriction>
      </xsd:simpleType>
    </xsd:element>
    <xsd:element name="Conductor_9B8D276A2F894184ADF3A0" ma:index="48" nillable="true" ma:displayName="Add Additional Recipients" ma:default="" ma:list="UserInfo" ma:SearchPeopleOnly="false" ma:SharePointGroup="0" ma:internalName="Conductor_9B8D276A2F894184ADF3A0"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2" ma:displayName="Status" ma:default="Draft" ma:format="Dropdown" ma:internalName="_Status" ma:readOnly="false">
      <xsd:simpleType>
        <xsd:restriction base="dms:Choice">
          <xsd:enumeration value="Draft"/>
          <xsd:enumeration value="Final"/>
        </xsd:restriction>
      </xsd:simpleType>
    </xsd:element>
    <xsd:element name="TaskDueDate" ma:index="15" nillable="true" ma:displayName="Due Date" ma:format="DateOnly" ma:internalName="TaskDueDate" ma:readOnly="false">
      <xsd:simpleType>
        <xsd:restriction base="dms:DateTime"/>
      </xsd:simpleType>
    </xsd:element>
    <xsd:element name="_DCDateCreated" ma:index="33" nillable="true" ma:displayName="Date Created" ma:description="The date on which this resource was created" ma:format="DateOnly" ma:hidden="true" ma:internalName="_DCDateCreated" ma:readOnly="false">
      <xsd:simpleType>
        <xsd:restriction base="dms:DateTime"/>
      </xsd:simpleType>
    </xsd:element>
    <xsd:element name="_DCDateModified" ma:index="34" nillable="true" ma:displayName="Date Modified" ma:description="The date on which this resource was last modified" ma:format="DateOnly" ma:hidden="true" ma:internalName="_DCDateModified" ma:readOnly="fals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2" ma:displayName="Content Type"/>
        <xsd:element ref="dc:title" minOccurs="0" maxOccurs="1"/>
        <xsd:element ref="dc:subject" minOccurs="0" maxOccurs="1"/>
        <xsd:element ref="dc:description" minOccurs="0" maxOccurs="1" ma:index="18" ma:displayName="Comments"/>
        <xsd:element name="keywords" minOccurs="0" maxOccurs="1" type="xsd:string" ma:index="28"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axOccurs="1" ma:displayName="Status">
          <xsd:simpleType xmlns:xs="http://www.w3.org/2001/XMLSchema">
            <xsd:restriction base="xsd:string">
              <xsd:minLength value="1"/>
            </xsd:restriction>
          </xsd:simpleType>
        </xsd:element>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DA99563-D74E-444D-98B1-7CA44D3D9311}">
  <ds:schemaRefs>
    <ds:schemaRef ds:uri="http://schemas.microsoft.com/office/2006/documentManagement/types"/>
    <ds:schemaRef ds:uri="http://purl.org/dc/elements/1.1/"/>
    <ds:schemaRef ds:uri="http://purl.org/dc/terms/"/>
    <ds:schemaRef ds:uri="http://schemas.microsoft.com/office/2006/metadata/properties"/>
    <ds:schemaRef ds:uri="http://schemas.microsoft.com/office/infopath/2007/PartnerControls"/>
    <ds:schemaRef ds:uri="http://schemas.microsoft.com/sharepoint/v3"/>
    <ds:schemaRef ds:uri="http://schemas.microsoft.com/sharepoint/v3/fields"/>
    <ds:schemaRef ds:uri="http://purl.org/dc/dcmitype/"/>
    <ds:schemaRef ds:uri="http://www.w3.org/XML/1998/namespace"/>
    <ds:schemaRef ds:uri="http://schemas.openxmlformats.org/package/2006/metadata/core-properties"/>
    <ds:schemaRef ds:uri="4b48e22b-d695-4069-8b93-0302f2662894"/>
  </ds:schemaRefs>
</ds:datastoreItem>
</file>

<file path=customXml/itemProps2.xml><?xml version="1.0" encoding="utf-8"?>
<ds:datastoreItem xmlns:ds="http://schemas.openxmlformats.org/officeDocument/2006/customXml" ds:itemID="{3B85B00E-1159-4686-BF92-CC67247ADB02}">
  <ds:schemaRefs>
    <ds:schemaRef ds:uri="http://schemas.microsoft.com/sharepoint/v3/contenttype/forms"/>
  </ds:schemaRefs>
</ds:datastoreItem>
</file>

<file path=customXml/itemProps3.xml><?xml version="1.0" encoding="utf-8"?>
<ds:datastoreItem xmlns:ds="http://schemas.openxmlformats.org/officeDocument/2006/customXml" ds:itemID="{D2D09BB8-26EE-4BD0-B4BE-4827954CF8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b48e22b-d695-4069-8b93-0302f2662894"/>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Interest Calculation Estimator</vt:lpstr>
      <vt:lpstr>Interest Calculation</vt:lpstr>
      <vt:lpstr>Overpay Form</vt:lpstr>
      <vt:lpstr>Interest Periods</vt:lpstr>
      <vt:lpstr>For Demands Before 10-01-2004</vt:lpstr>
      <vt:lpstr>How Interest is Calculated</vt:lpstr>
      <vt:lpstr>Location</vt:lpstr>
      <vt:lpstr>Payee</vt:lpstr>
      <vt:lpstr>'For Demands Before 10-01-2004'!Print_Area</vt:lpstr>
      <vt:lpstr>'Interest Calculation Estimator'!Print_Area</vt:lpstr>
      <vt:lpstr>'Interest Periods'!Print_Area</vt:lpstr>
      <vt:lpstr>'Interest Periods'!Print_Titles</vt:lpstr>
      <vt:lpstr>Reason</vt:lpstr>
      <vt:lpstr>Sender</vt:lpstr>
      <vt:lpstr>yesna</vt:lpstr>
      <vt:lpstr>YesNo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CRCInterestCalculationEstimatorTool</dc:title>
  <dc:subject>CRC Interest Calculation Estimator</dc:subject>
  <dc:creator>CMS COB&amp;R</dc:creator>
  <cp:keywords>CRC Interest Calculation Estimator Tool</cp:keywords>
  <cp:lastModifiedBy>Kathryn Janus</cp:lastModifiedBy>
  <cp:lastPrinted>2013-07-30T21:12:23Z</cp:lastPrinted>
  <dcterms:created xsi:type="dcterms:W3CDTF">2011-02-09T23:32:37Z</dcterms:created>
  <dcterms:modified xsi:type="dcterms:W3CDTF">2015-09-24T14:51:47Z</dcterms:modified>
  <cp:category>Tool</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0x010101009D4139B5FA4A9E4485E3EA93F343FC8B00CF30F8612E857542B1D61DA3B3E12DCC</vt:lpwstr>
  </property>
  <property fmtid="{D5CDD505-2E9C-101B-9397-08002B2CF9AE}" pid="4" name="Keywords0">
    <vt:lpwstr/>
  </property>
</Properties>
</file>