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LUH\Desktop\"/>
    </mc:Choice>
  </mc:AlternateContent>
  <xr:revisionPtr revIDLastSave="0" documentId="13_ncr:1_{2CA28A89-5A7B-4FF5-9003-F7107BBE25A2}" xr6:coauthVersionLast="47" xr6:coauthVersionMax="47" xr10:uidLastSave="{00000000-0000-0000-0000-000000000000}"/>
  <bookViews>
    <workbookView xWindow="320" yWindow="430" windowWidth="18400" windowHeight="9650" xr2:uid="{7BE4F5F8-EE1A-4549-BBF8-27BE4F38B1C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J20" i="1"/>
  <c r="H20" i="1"/>
  <c r="G20" i="1"/>
  <c r="E20" i="1"/>
  <c r="E18" i="1" s="1"/>
  <c r="D20" i="1"/>
  <c r="C20" i="1"/>
  <c r="K19" i="1"/>
  <c r="J19" i="1"/>
  <c r="H19" i="1"/>
  <c r="H18" i="1" s="1"/>
  <c r="G19" i="1"/>
  <c r="E19" i="1"/>
  <c r="D19" i="1"/>
  <c r="F19" i="1" s="1"/>
  <c r="C19" i="1"/>
  <c r="K15" i="1"/>
  <c r="J15" i="1"/>
  <c r="L15" i="1" s="1"/>
  <c r="H15" i="1"/>
  <c r="G15" i="1"/>
  <c r="E15" i="1"/>
  <c r="D15" i="1"/>
  <c r="C15" i="1"/>
  <c r="K14" i="1"/>
  <c r="J14" i="1"/>
  <c r="H14" i="1"/>
  <c r="G14" i="1"/>
  <c r="E14" i="1"/>
  <c r="D14" i="1"/>
  <c r="C14" i="1"/>
  <c r="K13" i="1"/>
  <c r="J13" i="1"/>
  <c r="H13" i="1"/>
  <c r="G13" i="1"/>
  <c r="I13" i="1" s="1"/>
  <c r="E13" i="1"/>
  <c r="D13" i="1"/>
  <c r="C13" i="1"/>
  <c r="K12" i="1"/>
  <c r="J12" i="1"/>
  <c r="L12" i="1" s="1"/>
  <c r="H12" i="1"/>
  <c r="G12" i="1"/>
  <c r="E12" i="1"/>
  <c r="D12" i="1"/>
  <c r="D16" i="1" s="1"/>
  <c r="C12" i="1"/>
  <c r="K10" i="1"/>
  <c r="J10" i="1"/>
  <c r="H10" i="1"/>
  <c r="G10" i="1"/>
  <c r="E10" i="1"/>
  <c r="D10" i="1"/>
  <c r="F10" i="1" s="1"/>
  <c r="C10" i="1"/>
  <c r="K9" i="1"/>
  <c r="J9" i="1"/>
  <c r="H9" i="1"/>
  <c r="G9" i="1"/>
  <c r="I9" i="1" s="1"/>
  <c r="E9" i="1"/>
  <c r="D9" i="1"/>
  <c r="C9" i="1"/>
  <c r="K8" i="1"/>
  <c r="J8" i="1"/>
  <c r="H8" i="1"/>
  <c r="G8" i="1"/>
  <c r="E8" i="1"/>
  <c r="D8" i="1"/>
  <c r="C8" i="1"/>
  <c r="K7" i="1"/>
  <c r="J7" i="1"/>
  <c r="H7" i="1"/>
  <c r="G7" i="1"/>
  <c r="E7" i="1"/>
  <c r="D7" i="1"/>
  <c r="F7" i="1" s="1"/>
  <c r="C7" i="1"/>
  <c r="L9" i="1" l="1"/>
  <c r="F14" i="1"/>
  <c r="F8" i="1"/>
  <c r="G18" i="1"/>
  <c r="I8" i="1"/>
  <c r="L10" i="1"/>
  <c r="F15" i="1"/>
  <c r="I19" i="1"/>
  <c r="I15" i="1"/>
  <c r="L14" i="1"/>
  <c r="H11" i="1"/>
  <c r="J11" i="1"/>
  <c r="J18" i="1"/>
  <c r="L8" i="1"/>
  <c r="F13" i="1"/>
  <c r="C16" i="1"/>
  <c r="L20" i="1"/>
  <c r="E11" i="1"/>
  <c r="E16" i="1"/>
  <c r="I14" i="1"/>
  <c r="K18" i="1"/>
  <c r="K11" i="1"/>
  <c r="I10" i="1"/>
  <c r="L13" i="1"/>
  <c r="F20" i="1"/>
  <c r="F18" i="1" s="1"/>
  <c r="D18" i="1"/>
  <c r="I12" i="1"/>
  <c r="F9" i="1"/>
  <c r="K16" i="1"/>
  <c r="G11" i="1"/>
  <c r="C11" i="1"/>
  <c r="L7" i="1"/>
  <c r="C18" i="1"/>
  <c r="G16" i="1"/>
  <c r="F12" i="1"/>
  <c r="I7" i="1"/>
  <c r="I20" i="1"/>
  <c r="H16" i="1"/>
  <c r="L19" i="1"/>
  <c r="D11" i="1"/>
  <c r="D6" i="1" s="1"/>
  <c r="J16" i="1"/>
  <c r="F16" i="1" l="1"/>
  <c r="L11" i="1"/>
  <c r="F11" i="1"/>
  <c r="F6" i="1" s="1"/>
  <c r="F22" i="1" s="1"/>
  <c r="J6" i="1"/>
  <c r="J22" i="1" s="1"/>
  <c r="I16" i="1"/>
  <c r="E6" i="1"/>
  <c r="E22" i="1" s="1"/>
  <c r="L18" i="1"/>
  <c r="I18" i="1"/>
  <c r="L16" i="1"/>
  <c r="C6" i="1"/>
  <c r="C22" i="1" s="1"/>
  <c r="H6" i="1"/>
  <c r="H22" i="1" s="1"/>
  <c r="K6" i="1"/>
  <c r="K22" i="1" s="1"/>
  <c r="I11" i="1"/>
  <c r="D22" i="1"/>
  <c r="G6" i="1"/>
  <c r="G22" i="1" s="1"/>
  <c r="L6" i="1" l="1"/>
  <c r="L22" i="1" s="1"/>
  <c r="I6" i="1"/>
  <c r="I22" i="1" s="1"/>
</calcChain>
</file>

<file path=xl/sharedStrings.xml><?xml version="1.0" encoding="utf-8"?>
<sst xmlns="http://schemas.openxmlformats.org/spreadsheetml/2006/main" count="52" uniqueCount="46">
  <si>
    <t>Drug Plan Enrollment</t>
  </si>
  <si>
    <t>Special Needs Plan Enrollment</t>
  </si>
  <si>
    <t>Employer Plan Enrollees</t>
  </si>
  <si>
    <t>Current Contract Summary:</t>
  </si>
  <si>
    <t>Number of Contracts</t>
  </si>
  <si>
    <t>MA Only Enrollees</t>
  </si>
  <si>
    <t>Drug Plan Enrollees</t>
  </si>
  <si>
    <t>Total Enrollees</t>
  </si>
  <si>
    <t>SNP Enrollees</t>
  </si>
  <si>
    <t>Non-SNP Enrollees</t>
  </si>
  <si>
    <t>Employer Plan Enrollees (800 Series Plans)</t>
  </si>
  <si>
    <t>Non-Employer Plan Enrollees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</si>
  <si>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</si>
  <si>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>Local CCPs</t>
  </si>
  <si>
    <t>PFFS</t>
  </si>
  <si>
    <t>MSA</t>
  </si>
  <si>
    <t>Regional PPOs</t>
  </si>
  <si>
    <t xml:space="preserve">  MA Subtotal</t>
  </si>
  <si>
    <t>Medicare-Medicaid Plan</t>
  </si>
  <si>
    <t>1876 Cost</t>
  </si>
  <si>
    <t>1833 Cost (HCPP)</t>
  </si>
  <si>
    <t>PACE</t>
  </si>
  <si>
    <t xml:space="preserve">  Other Subtotal</t>
  </si>
  <si>
    <t>Total PDPs</t>
  </si>
  <si>
    <t>Employer/Union Only Direct Contract PDP</t>
  </si>
  <si>
    <t>All Other PDP (1)</t>
  </si>
  <si>
    <t>TOTAL</t>
  </si>
  <si>
    <t xml:space="preserve">(1) Totals include beneficiaries enrolled in employer/union only group plans (contracts with "800 series" plan IDs). </t>
  </si>
  <si>
    <t xml:space="preserve">Where a beneficiary is enrolled in both an 1876 cost or PFFS plan and a PDP plan, both enrollments are reflected in these counts. 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</si>
  <si>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</si>
  <si>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Type</t>
  </si>
  <si>
    <t>Count</t>
  </si>
  <si>
    <t>MA Only</t>
  </si>
  <si>
    <t>Drug Plan</t>
  </si>
  <si>
    <t>SNP</t>
  </si>
  <si>
    <t>Non-SNP</t>
  </si>
  <si>
    <t>EGHP</t>
  </si>
  <si>
    <t>Non-EGHP</t>
  </si>
  <si>
    <t>Local CCP</t>
  </si>
  <si>
    <t>Regional CCP</t>
  </si>
  <si>
    <t>Demo</t>
  </si>
  <si>
    <t>HCPP - 1833 Cost</t>
  </si>
  <si>
    <t>National PACE</t>
  </si>
  <si>
    <t>Medicare Prescription Drug Plan</t>
  </si>
  <si>
    <t>Medicare Advantage, Cost, PACE, Demo, and Prescription Drug Plan Contract Report - Monthly Summary Report (Data as of November 2024)</t>
  </si>
  <si>
    <t>Totals reflect enrollment as of the November 1, 2024 payment. The payment reflects enrollments accepted through October 4,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</si>
</sst>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i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 indent="1"/>
    </xf>
    <xf numFmtId="3" fontId="2" fillId="0" borderId="15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 indent="1"/>
    </xf>
    <xf numFmtId="0" fontId="4" fillId="0" borderId="17" xfId="0" applyFont="1" applyBorder="1" applyAlignment="1">
      <alignment vertical="top" wrapText="1"/>
    </xf>
    <xf numFmtId="3" fontId="5" fillId="0" borderId="0" xfId="0" applyNumberFormat="1" applyFont="1" applyAlignment="1">
      <alignment horizontal="center" vertical="top"/>
    </xf>
    <xf numFmtId="3" fontId="5" fillId="0" borderId="14" xfId="0" applyNumberFormat="1" applyFont="1" applyBorder="1" applyAlignment="1">
      <alignment horizontal="center" vertical="top"/>
    </xf>
    <xf numFmtId="3" fontId="5" fillId="0" borderId="18" xfId="0" applyNumberFormat="1" applyFont="1" applyBorder="1" applyAlignment="1">
      <alignment horizontal="center" vertical="top"/>
    </xf>
    <xf numFmtId="3" fontId="5" fillId="0" borderId="13" xfId="0" applyNumberFormat="1" applyFont="1" applyBorder="1" applyAlignment="1">
      <alignment horizontal="center" vertical="top"/>
    </xf>
    <xf numFmtId="3" fontId="2" fillId="0" borderId="19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3" fontId="1" fillId="0" borderId="15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left" vertical="top" wrapText="1" indent="1"/>
    </xf>
    <xf numFmtId="0" fontId="2" fillId="0" borderId="1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20" xfId="0" applyFont="1" applyBorder="1" applyAlignment="1">
      <alignment vertical="top" wrapText="1"/>
    </xf>
    <xf numFmtId="3" fontId="1" fillId="0" borderId="2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Continuous" vertical="top" wrapText="1"/>
    </xf>
    <xf numFmtId="0" fontId="2" fillId="0" borderId="22" xfId="0" applyFont="1" applyBorder="1" applyAlignment="1">
      <alignment vertical="top" wrapText="1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center" vertical="top" wrapText="1"/>
    </xf>
    <xf numFmtId="3" fontId="2" fillId="0" borderId="25" xfId="0" applyNumberFormat="1" applyFont="1" applyBorder="1" applyAlignment="1">
      <alignment horizontal="center" vertical="top"/>
    </xf>
    <xf numFmtId="3" fontId="2" fillId="0" borderId="18" xfId="0" applyNumberFormat="1" applyFont="1" applyBorder="1" applyAlignment="1">
      <alignment horizontal="center" vertical="top"/>
    </xf>
    <xf numFmtId="3" fontId="5" fillId="0" borderId="26" xfId="0" applyNumberFormat="1" applyFont="1" applyBorder="1" applyAlignment="1">
      <alignment horizontal="center" vertical="top"/>
    </xf>
    <xf numFmtId="3" fontId="5" fillId="0" borderId="25" xfId="0" applyNumberFormat="1" applyFont="1" applyBorder="1" applyAlignment="1">
      <alignment horizontal="center" vertical="top"/>
    </xf>
    <xf numFmtId="0" fontId="2" fillId="0" borderId="25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3" fontId="1" fillId="0" borderId="19" xfId="0" applyNumberFormat="1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421C0-9772-4E1D-B341-9D0CD35B0AA3}">
  <dimension ref="B1:L28"/>
  <sheetViews>
    <sheetView tabSelected="1" workbookViewId="0">
      <selection activeCell="B1" sqref="B1:L1"/>
    </sheetView>
  </sheetViews>
  <sheetFormatPr defaultRowHeight="14.5" x14ac:dyDescent="0.35"/>
  <cols>
    <col min="2" max="2" width="14" customWidth="1"/>
    <col min="3" max="5" width="12.6328125" customWidth="1"/>
    <col min="6" max="6" width="12" customWidth="1"/>
    <col min="7" max="7" width="11.7265625" customWidth="1"/>
    <col min="8" max="8" width="12.6328125" customWidth="1"/>
    <col min="9" max="9" width="11.54296875" customWidth="1"/>
    <col min="10" max="11" width="12.6328125" customWidth="1"/>
    <col min="12" max="12" width="11.6328125" customWidth="1"/>
  </cols>
  <sheetData>
    <row r="1" spans="2:12" ht="14.5" customHeight="1" x14ac:dyDescent="0.35">
      <c r="B1" s="53" t="s">
        <v>44</v>
      </c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2:12" ht="15" thickBot="1" x14ac:dyDescent="0.4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ht="14.5" customHeight="1" x14ac:dyDescent="0.35">
      <c r="B3" s="2"/>
      <c r="C3" s="38"/>
      <c r="D3" s="54" t="s">
        <v>0</v>
      </c>
      <c r="E3" s="55"/>
      <c r="F3" s="56"/>
      <c r="G3" s="54" t="s">
        <v>1</v>
      </c>
      <c r="H3" s="55"/>
      <c r="I3" s="56"/>
      <c r="J3" s="54" t="s">
        <v>2</v>
      </c>
      <c r="K3" s="55"/>
      <c r="L3" s="56"/>
    </row>
    <row r="4" spans="2:12" ht="35.5" x14ac:dyDescent="0.35">
      <c r="B4" s="3" t="s">
        <v>3</v>
      </c>
      <c r="C4" s="4" t="s">
        <v>4</v>
      </c>
      <c r="D4" s="5" t="s">
        <v>5</v>
      </c>
      <c r="E4" s="6" t="s">
        <v>6</v>
      </c>
      <c r="F4" s="7" t="s">
        <v>7</v>
      </c>
      <c r="G4" s="5" t="s">
        <v>8</v>
      </c>
      <c r="H4" s="6" t="s">
        <v>9</v>
      </c>
      <c r="I4" s="7" t="s">
        <v>7</v>
      </c>
      <c r="J4" s="5" t="s">
        <v>10</v>
      </c>
      <c r="K4" s="6" t="s">
        <v>11</v>
      </c>
      <c r="L4" s="7" t="s">
        <v>7</v>
      </c>
    </row>
    <row r="5" spans="2:12" x14ac:dyDescent="0.35">
      <c r="B5" s="8"/>
      <c r="C5" s="9"/>
      <c r="D5" s="10"/>
      <c r="E5" s="39"/>
      <c r="F5" s="11"/>
      <c r="G5" s="10"/>
      <c r="H5" s="39"/>
      <c r="I5" s="40"/>
      <c r="J5" s="39"/>
      <c r="K5" s="39"/>
      <c r="L5" s="11"/>
    </row>
    <row r="6" spans="2:12" ht="34.5" x14ac:dyDescent="0.35">
      <c r="B6" s="12" t="s">
        <v>12</v>
      </c>
      <c r="C6" s="13">
        <f>SUM(C11,C16)</f>
        <v>984</v>
      </c>
      <c r="D6" s="13">
        <f t="shared" ref="D6:E6" si="0">SUM(D11,D16)</f>
        <v>2844688</v>
      </c>
      <c r="E6" s="13">
        <f t="shared" si="0"/>
        <v>31724425</v>
      </c>
      <c r="F6" s="14">
        <f>SUM(F11,F16)</f>
        <v>34569113</v>
      </c>
      <c r="G6" s="13">
        <f t="shared" ref="G6" si="1">SUM(G11,G16)</f>
        <v>7027685</v>
      </c>
      <c r="H6" s="13">
        <f>SUM(H11,H16)</f>
        <v>27541428</v>
      </c>
      <c r="I6" s="41">
        <f>SUM(I11,I16)</f>
        <v>34569113</v>
      </c>
      <c r="J6" s="49">
        <f>SUM(J11,J16)</f>
        <v>5841822</v>
      </c>
      <c r="K6" s="13">
        <f>SUM(K11,K16)</f>
        <v>28727291</v>
      </c>
      <c r="L6" s="14">
        <f>SUM(L11,L16)</f>
        <v>34569113</v>
      </c>
    </row>
    <row r="7" spans="2:12" x14ac:dyDescent="0.35">
      <c r="B7" s="15" t="s">
        <v>13</v>
      </c>
      <c r="C7" s="16">
        <f>Sheet2!B2</f>
        <v>727</v>
      </c>
      <c r="D7" s="25">
        <f>Sheet2!C2</f>
        <v>2600535</v>
      </c>
      <c r="E7" s="42">
        <f>Sheet2!D2</f>
        <v>31049969</v>
      </c>
      <c r="F7" s="17">
        <f>SUM(D7,E7)</f>
        <v>33650504</v>
      </c>
      <c r="G7" s="25">
        <f>Sheet2!E2</f>
        <v>6966550</v>
      </c>
      <c r="H7" s="42">
        <f>Sheet2!F2</f>
        <v>26683954</v>
      </c>
      <c r="I7" s="43">
        <f>SUM(G7,H7)</f>
        <v>33650504</v>
      </c>
      <c r="J7" s="42">
        <f>Sheet2!G2</f>
        <v>5837319</v>
      </c>
      <c r="K7" s="42">
        <f>Sheet2!H2</f>
        <v>27813185</v>
      </c>
      <c r="L7" s="18">
        <f>SUM(J7,K7)</f>
        <v>33650504</v>
      </c>
    </row>
    <row r="8" spans="2:12" x14ac:dyDescent="0.35">
      <c r="B8" s="15" t="s">
        <v>14</v>
      </c>
      <c r="C8" s="16">
        <f>Sheet2!B3</f>
        <v>5</v>
      </c>
      <c r="D8" s="25">
        <f>Sheet2!C3</f>
        <v>5310</v>
      </c>
      <c r="E8" s="42">
        <f>Sheet2!D3</f>
        <v>26334</v>
      </c>
      <c r="F8" s="17">
        <f>SUM(D8,E8)</f>
        <v>31644</v>
      </c>
      <c r="G8" s="25">
        <f>Sheet2!E3</f>
        <v>0</v>
      </c>
      <c r="H8" s="42">
        <f>Sheet2!F3</f>
        <v>31644</v>
      </c>
      <c r="I8" s="43">
        <f t="shared" ref="I8:I10" si="2">SUM(G8,H8)</f>
        <v>31644</v>
      </c>
      <c r="J8" s="42">
        <f>Sheet2!G3</f>
        <v>0</v>
      </c>
      <c r="K8" s="42">
        <f>Sheet2!H3</f>
        <v>31644</v>
      </c>
      <c r="L8" s="18">
        <f t="shared" ref="L8:L10" si="3">SUM(J8,K8)</f>
        <v>31644</v>
      </c>
    </row>
    <row r="9" spans="2:12" x14ac:dyDescent="0.35">
      <c r="B9" s="15" t="s">
        <v>15</v>
      </c>
      <c r="C9" s="16">
        <f>Sheet2!B4</f>
        <v>2</v>
      </c>
      <c r="D9" s="25">
        <f>Sheet2!C4</f>
        <v>1156</v>
      </c>
      <c r="E9" s="42">
        <f>Sheet2!D4</f>
        <v>0</v>
      </c>
      <c r="F9" s="17">
        <f t="shared" ref="F9:F10" si="4">SUM(D9,E9)</f>
        <v>1156</v>
      </c>
      <c r="G9" s="25">
        <f>Sheet2!E4</f>
        <v>0</v>
      </c>
      <c r="H9" s="42">
        <f>Sheet2!F4</f>
        <v>1156</v>
      </c>
      <c r="I9" s="43">
        <f t="shared" si="2"/>
        <v>1156</v>
      </c>
      <c r="J9" s="42">
        <f>Sheet2!G4</f>
        <v>70</v>
      </c>
      <c r="K9" s="42">
        <f>Sheet2!H4</f>
        <v>1086</v>
      </c>
      <c r="L9" s="18">
        <f t="shared" si="3"/>
        <v>1156</v>
      </c>
    </row>
    <row r="10" spans="2:12" ht="23" x14ac:dyDescent="0.35">
      <c r="B10" s="19" t="s">
        <v>16</v>
      </c>
      <c r="C10" s="16">
        <f>Sheet2!B5</f>
        <v>26</v>
      </c>
      <c r="D10" s="25">
        <f>Sheet2!C5</f>
        <v>50032</v>
      </c>
      <c r="E10" s="42">
        <f>Sheet2!D5</f>
        <v>295778</v>
      </c>
      <c r="F10" s="17">
        <f t="shared" si="4"/>
        <v>345810</v>
      </c>
      <c r="G10" s="25">
        <f>Sheet2!E5</f>
        <v>61135</v>
      </c>
      <c r="H10" s="42">
        <f>Sheet2!F5</f>
        <v>284675</v>
      </c>
      <c r="I10" s="43">
        <f t="shared" si="2"/>
        <v>345810</v>
      </c>
      <c r="J10" s="42">
        <f>Sheet2!G5</f>
        <v>1896</v>
      </c>
      <c r="K10" s="42">
        <f>Sheet2!H5</f>
        <v>343914</v>
      </c>
      <c r="L10" s="18">
        <f t="shared" si="3"/>
        <v>345810</v>
      </c>
    </row>
    <row r="11" spans="2:12" x14ac:dyDescent="0.35">
      <c r="B11" s="20" t="s">
        <v>17</v>
      </c>
      <c r="C11" s="21">
        <f t="shared" ref="C11:L11" si="5">SUM(C7:C10)</f>
        <v>760</v>
      </c>
      <c r="D11" s="22">
        <f t="shared" si="5"/>
        <v>2657033</v>
      </c>
      <c r="E11" s="44">
        <f t="shared" si="5"/>
        <v>31372081</v>
      </c>
      <c r="F11" s="44">
        <f t="shared" si="5"/>
        <v>34029114</v>
      </c>
      <c r="G11" s="21">
        <f t="shared" si="5"/>
        <v>7027685</v>
      </c>
      <c r="H11" s="44">
        <f t="shared" si="5"/>
        <v>27001429</v>
      </c>
      <c r="I11" s="23">
        <f t="shared" si="5"/>
        <v>34029114</v>
      </c>
      <c r="J11" s="44">
        <f t="shared" si="5"/>
        <v>5839285</v>
      </c>
      <c r="K11" s="44">
        <f t="shared" si="5"/>
        <v>28189829</v>
      </c>
      <c r="L11" s="24">
        <f t="shared" si="5"/>
        <v>34029114</v>
      </c>
    </row>
    <row r="12" spans="2:12" ht="23" x14ac:dyDescent="0.35">
      <c r="B12" s="19" t="s">
        <v>18</v>
      </c>
      <c r="C12" s="16">
        <f>Sheet2!B6</f>
        <v>28</v>
      </c>
      <c r="D12" s="25">
        <f>Sheet2!C6</f>
        <v>0</v>
      </c>
      <c r="E12" s="42">
        <f>Sheet2!D6</f>
        <v>255173</v>
      </c>
      <c r="F12" s="17">
        <f>SUM(D12,E12)</f>
        <v>255173</v>
      </c>
      <c r="G12" s="25">
        <f>Sheet2!E7</f>
        <v>0</v>
      </c>
      <c r="H12" s="42">
        <f>Sheet2!F6</f>
        <v>255173</v>
      </c>
      <c r="I12" s="43">
        <f>SUM(G12,H12)</f>
        <v>255173</v>
      </c>
      <c r="J12" s="42">
        <f>Sheet2!G6</f>
        <v>0</v>
      </c>
      <c r="K12" s="42">
        <f>Sheet2!H6</f>
        <v>255173</v>
      </c>
      <c r="L12" s="18">
        <f t="shared" ref="L12:L15" si="6">SUM(J12,K12)</f>
        <v>255173</v>
      </c>
    </row>
    <row r="13" spans="2:12" x14ac:dyDescent="0.35">
      <c r="B13" s="19" t="s">
        <v>19</v>
      </c>
      <c r="C13" s="16">
        <f>Sheet2!B7</f>
        <v>6</v>
      </c>
      <c r="D13" s="25">
        <f>Sheet2!C7</f>
        <v>136553</v>
      </c>
      <c r="E13" s="42">
        <f>Sheet2!D7</f>
        <v>31556</v>
      </c>
      <c r="F13" s="17">
        <f t="shared" ref="F13:F15" si="7">SUM(D13,E13)</f>
        <v>168109</v>
      </c>
      <c r="G13" s="25">
        <f>Sheet2!E8</f>
        <v>0</v>
      </c>
      <c r="H13" s="42">
        <f>Sheet2!F7</f>
        <v>168109</v>
      </c>
      <c r="I13" s="43">
        <f t="shared" ref="I13:I14" si="8">SUM(G13,H13)</f>
        <v>168109</v>
      </c>
      <c r="J13" s="42">
        <f>Sheet2!G7</f>
        <v>2537</v>
      </c>
      <c r="K13" s="42">
        <f>Sheet2!H7</f>
        <v>165572</v>
      </c>
      <c r="L13" s="18">
        <f t="shared" si="6"/>
        <v>168109</v>
      </c>
    </row>
    <row r="14" spans="2:12" ht="23" x14ac:dyDescent="0.35">
      <c r="B14" s="19" t="s">
        <v>20</v>
      </c>
      <c r="C14" s="16">
        <f>Sheet2!B8</f>
        <v>6</v>
      </c>
      <c r="D14" s="25">
        <f>Sheet2!C8</f>
        <v>51102</v>
      </c>
      <c r="E14" s="42">
        <f>Sheet2!D8</f>
        <v>0</v>
      </c>
      <c r="F14" s="17">
        <f t="shared" si="7"/>
        <v>51102</v>
      </c>
      <c r="G14" s="25">
        <f>Sheet2!E9</f>
        <v>0</v>
      </c>
      <c r="H14" s="42">
        <f>Sheet2!F8</f>
        <v>51102</v>
      </c>
      <c r="I14" s="43">
        <f t="shared" si="8"/>
        <v>51102</v>
      </c>
      <c r="J14" s="42">
        <f>Sheet2!G8</f>
        <v>0</v>
      </c>
      <c r="K14" s="42">
        <f>Sheet2!H8</f>
        <v>51102</v>
      </c>
      <c r="L14" s="18">
        <f t="shared" si="6"/>
        <v>51102</v>
      </c>
    </row>
    <row r="15" spans="2:12" x14ac:dyDescent="0.35">
      <c r="B15" s="19" t="s">
        <v>21</v>
      </c>
      <c r="C15" s="16">
        <f>Sheet2!B9</f>
        <v>184</v>
      </c>
      <c r="D15" s="25">
        <f>Sheet2!C9</f>
        <v>0</v>
      </c>
      <c r="E15" s="42">
        <f>Sheet2!D9</f>
        <v>65615</v>
      </c>
      <c r="F15" s="17">
        <f t="shared" si="7"/>
        <v>65615</v>
      </c>
      <c r="G15" s="25">
        <f>Sheet2!E10</f>
        <v>0</v>
      </c>
      <c r="H15" s="42">
        <f>Sheet2!F9</f>
        <v>65615</v>
      </c>
      <c r="I15" s="43">
        <f>SUM(G15,H15)</f>
        <v>65615</v>
      </c>
      <c r="J15" s="42">
        <f>Sheet2!G9</f>
        <v>0</v>
      </c>
      <c r="K15" s="42">
        <f>Sheet2!H9</f>
        <v>65615</v>
      </c>
      <c r="L15" s="18">
        <f t="shared" si="6"/>
        <v>65615</v>
      </c>
    </row>
    <row r="16" spans="2:12" x14ac:dyDescent="0.35">
      <c r="B16" s="20" t="s">
        <v>22</v>
      </c>
      <c r="C16" s="21">
        <f t="shared" ref="C16:L16" si="9">SUM(C12:C15)</f>
        <v>224</v>
      </c>
      <c r="D16" s="45">
        <f t="shared" si="9"/>
        <v>187655</v>
      </c>
      <c r="E16" s="44">
        <f t="shared" si="9"/>
        <v>352344</v>
      </c>
      <c r="F16" s="44">
        <f t="shared" si="9"/>
        <v>539999</v>
      </c>
      <c r="G16" s="21">
        <f t="shared" si="9"/>
        <v>0</v>
      </c>
      <c r="H16" s="44">
        <f t="shared" si="9"/>
        <v>539999</v>
      </c>
      <c r="I16" s="23">
        <f t="shared" si="9"/>
        <v>539999</v>
      </c>
      <c r="J16" s="44">
        <f t="shared" si="9"/>
        <v>2537</v>
      </c>
      <c r="K16" s="44">
        <f t="shared" si="9"/>
        <v>537462</v>
      </c>
      <c r="L16" s="24">
        <f t="shared" si="9"/>
        <v>539999</v>
      </c>
    </row>
    <row r="17" spans="2:12" x14ac:dyDescent="0.35">
      <c r="B17" s="26"/>
      <c r="C17" s="27"/>
      <c r="D17" s="28"/>
      <c r="E17" s="46"/>
      <c r="F17" s="27"/>
      <c r="G17" s="28"/>
      <c r="H17" s="46"/>
      <c r="I17" s="47"/>
      <c r="J17" s="46"/>
      <c r="K17" s="46"/>
      <c r="L17" s="29"/>
    </row>
    <row r="18" spans="2:12" x14ac:dyDescent="0.35">
      <c r="B18" s="30" t="s">
        <v>23</v>
      </c>
      <c r="C18" s="31">
        <f t="shared" ref="C18:L18" si="10">SUM(C19,C20)</f>
        <v>59</v>
      </c>
      <c r="D18" s="48">
        <f t="shared" si="10"/>
        <v>0</v>
      </c>
      <c r="E18" s="49">
        <f t="shared" si="10"/>
        <v>23155597</v>
      </c>
      <c r="F18" s="14">
        <f t="shared" si="10"/>
        <v>23155597</v>
      </c>
      <c r="G18" s="48">
        <f t="shared" si="10"/>
        <v>0</v>
      </c>
      <c r="H18" s="49">
        <f t="shared" si="10"/>
        <v>23155597</v>
      </c>
      <c r="I18" s="41">
        <f t="shared" si="10"/>
        <v>23155597</v>
      </c>
      <c r="J18" s="49">
        <f t="shared" si="10"/>
        <v>4933327</v>
      </c>
      <c r="K18" s="49">
        <f t="shared" si="10"/>
        <v>18222270</v>
      </c>
      <c r="L18" s="14">
        <f t="shared" si="10"/>
        <v>23155597</v>
      </c>
    </row>
    <row r="19" spans="2:12" ht="34.5" x14ac:dyDescent="0.35">
      <c r="B19" s="15" t="s">
        <v>24</v>
      </c>
      <c r="C19" s="16">
        <f>Sheet2!B10</f>
        <v>1</v>
      </c>
      <c r="D19" s="25">
        <f>Sheet2!C10</f>
        <v>0</v>
      </c>
      <c r="E19" s="42">
        <f>Sheet2!D10</f>
        <v>96941</v>
      </c>
      <c r="F19" s="17">
        <f>SUM(D19,E19)</f>
        <v>96941</v>
      </c>
      <c r="G19" s="25">
        <f>Sheet2!E10</f>
        <v>0</v>
      </c>
      <c r="H19" s="42">
        <f>Sheet2!F10</f>
        <v>96941</v>
      </c>
      <c r="I19" s="43">
        <f>SUM(G19,H19)</f>
        <v>96941</v>
      </c>
      <c r="J19" s="42">
        <f>Sheet2!G10</f>
        <v>96941</v>
      </c>
      <c r="K19" s="42">
        <f>Sheet2!H10</f>
        <v>0</v>
      </c>
      <c r="L19" s="18">
        <f>SUM(J19,K19)</f>
        <v>96941</v>
      </c>
    </row>
    <row r="20" spans="2:12" ht="23" x14ac:dyDescent="0.35">
      <c r="B20" s="32" t="s">
        <v>25</v>
      </c>
      <c r="C20" s="16">
        <f>Sheet2!B11</f>
        <v>58</v>
      </c>
      <c r="D20" s="25">
        <f>Sheet2!C11</f>
        <v>0</v>
      </c>
      <c r="E20" s="42">
        <f>Sheet2!D11</f>
        <v>23058656</v>
      </c>
      <c r="F20" s="17">
        <f t="shared" ref="F20" si="11">SUM(D20,E20)</f>
        <v>23058656</v>
      </c>
      <c r="G20" s="25">
        <f>Sheet2!E11</f>
        <v>0</v>
      </c>
      <c r="H20" s="42">
        <f>Sheet2!F11</f>
        <v>23058656</v>
      </c>
      <c r="I20" s="43">
        <f>SUM(G20,H20)</f>
        <v>23058656</v>
      </c>
      <c r="J20" s="42">
        <f>Sheet2!G11</f>
        <v>4836386</v>
      </c>
      <c r="K20" s="42">
        <f>Sheet2!H11</f>
        <v>18222270</v>
      </c>
      <c r="L20" s="18">
        <f>SUM(J20,K20)</f>
        <v>23058656</v>
      </c>
    </row>
    <row r="21" spans="2:12" x14ac:dyDescent="0.35">
      <c r="B21" s="28"/>
      <c r="C21" s="33"/>
      <c r="D21" s="34"/>
      <c r="E21" s="50"/>
      <c r="F21" s="29"/>
      <c r="G21" s="34"/>
      <c r="H21" s="50"/>
      <c r="I21" s="51"/>
      <c r="J21" s="50"/>
      <c r="K21" s="50"/>
      <c r="L21" s="29"/>
    </row>
    <row r="22" spans="2:12" ht="15" thickBot="1" x14ac:dyDescent="0.4">
      <c r="B22" s="35" t="s">
        <v>26</v>
      </c>
      <c r="C22" s="36">
        <f>SUM(C6,C18)</f>
        <v>1043</v>
      </c>
      <c r="D22" s="36">
        <f t="shared" ref="D22:L22" si="12">SUM(D6,D18)</f>
        <v>2844688</v>
      </c>
      <c r="E22" s="36">
        <f t="shared" si="12"/>
        <v>54880022</v>
      </c>
      <c r="F22" s="36">
        <f t="shared" si="12"/>
        <v>57724710</v>
      </c>
      <c r="G22" s="36">
        <f t="shared" si="12"/>
        <v>7027685</v>
      </c>
      <c r="H22" s="36">
        <f t="shared" si="12"/>
        <v>50697025</v>
      </c>
      <c r="I22" s="36">
        <f t="shared" si="12"/>
        <v>57724710</v>
      </c>
      <c r="J22" s="36">
        <f t="shared" si="12"/>
        <v>10775149</v>
      </c>
      <c r="K22" s="36">
        <f t="shared" si="12"/>
        <v>46949561</v>
      </c>
      <c r="L22" s="36">
        <f t="shared" si="12"/>
        <v>57724710</v>
      </c>
    </row>
    <row r="23" spans="2:12" x14ac:dyDescent="0.35"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pans="2:12" x14ac:dyDescent="0.3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2:12" x14ac:dyDescent="0.35">
      <c r="B25" s="52" t="s">
        <v>45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</row>
    <row r="26" spans="2:12" x14ac:dyDescent="0.35">
      <c r="B26" s="57" t="s">
        <v>27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</row>
    <row r="27" spans="2:12" x14ac:dyDescent="0.35">
      <c r="B27" s="52" t="s">
        <v>28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</row>
    <row r="28" spans="2:12" ht="27" customHeight="1" x14ac:dyDescent="0.35">
      <c r="B28" s="52" t="s">
        <v>29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</row>
  </sheetData>
  <mergeCells count="8">
    <mergeCell ref="B27:L27"/>
    <mergeCell ref="B28:L28"/>
    <mergeCell ref="B1:L1"/>
    <mergeCell ref="D3:F3"/>
    <mergeCell ref="G3:I3"/>
    <mergeCell ref="J3:L3"/>
    <mergeCell ref="B25:L25"/>
    <mergeCell ref="B26:L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E8259-A5CF-4829-A40C-FDCC69F8F3FD}">
  <dimension ref="A1:H11"/>
  <sheetViews>
    <sheetView workbookViewId="0">
      <selection activeCell="K14" sqref="K14"/>
    </sheetView>
  </sheetViews>
  <sheetFormatPr defaultRowHeight="14.5" x14ac:dyDescent="0.35"/>
  <sheetData>
    <row r="1" spans="1:8" x14ac:dyDescent="0.35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</row>
    <row r="2" spans="1:8" x14ac:dyDescent="0.35">
      <c r="A2" t="s">
        <v>38</v>
      </c>
      <c r="B2">
        <v>727</v>
      </c>
      <c r="C2">
        <v>2600535</v>
      </c>
      <c r="D2">
        <v>31049969</v>
      </c>
      <c r="E2">
        <v>6966550</v>
      </c>
      <c r="F2">
        <v>26683954</v>
      </c>
      <c r="G2">
        <v>5837319</v>
      </c>
      <c r="H2">
        <v>27813185</v>
      </c>
    </row>
    <row r="3" spans="1:8" x14ac:dyDescent="0.35">
      <c r="A3" t="s">
        <v>14</v>
      </c>
      <c r="B3">
        <v>5</v>
      </c>
      <c r="C3">
        <v>5310</v>
      </c>
      <c r="D3">
        <v>26334</v>
      </c>
      <c r="E3">
        <v>0</v>
      </c>
      <c r="F3">
        <v>31644</v>
      </c>
      <c r="G3">
        <v>0</v>
      </c>
      <c r="H3">
        <v>31644</v>
      </c>
    </row>
    <row r="4" spans="1:8" x14ac:dyDescent="0.35">
      <c r="A4" t="s">
        <v>15</v>
      </c>
      <c r="B4">
        <v>2</v>
      </c>
      <c r="C4">
        <v>1156</v>
      </c>
      <c r="D4">
        <v>0</v>
      </c>
      <c r="E4">
        <v>0</v>
      </c>
      <c r="F4">
        <v>1156</v>
      </c>
      <c r="G4">
        <v>70</v>
      </c>
      <c r="H4">
        <v>1086</v>
      </c>
    </row>
    <row r="5" spans="1:8" x14ac:dyDescent="0.35">
      <c r="A5" t="s">
        <v>39</v>
      </c>
      <c r="B5">
        <v>26</v>
      </c>
      <c r="C5">
        <v>50032</v>
      </c>
      <c r="D5">
        <v>295778</v>
      </c>
      <c r="E5">
        <v>61135</v>
      </c>
      <c r="F5">
        <v>284675</v>
      </c>
      <c r="G5">
        <v>1896</v>
      </c>
      <c r="H5">
        <v>343914</v>
      </c>
    </row>
    <row r="6" spans="1:8" x14ac:dyDescent="0.35">
      <c r="A6" t="s">
        <v>40</v>
      </c>
      <c r="B6">
        <v>28</v>
      </c>
      <c r="C6">
        <v>0</v>
      </c>
      <c r="D6">
        <v>255173</v>
      </c>
      <c r="E6">
        <v>0</v>
      </c>
      <c r="F6">
        <v>255173</v>
      </c>
      <c r="G6">
        <v>0</v>
      </c>
      <c r="H6">
        <v>255173</v>
      </c>
    </row>
    <row r="7" spans="1:8" x14ac:dyDescent="0.35">
      <c r="A7" t="s">
        <v>19</v>
      </c>
      <c r="B7">
        <v>6</v>
      </c>
      <c r="C7">
        <v>136553</v>
      </c>
      <c r="D7">
        <v>31556</v>
      </c>
      <c r="E7">
        <v>0</v>
      </c>
      <c r="F7">
        <v>168109</v>
      </c>
      <c r="G7">
        <v>2537</v>
      </c>
      <c r="H7">
        <v>165572</v>
      </c>
    </row>
    <row r="8" spans="1:8" x14ac:dyDescent="0.35">
      <c r="A8" t="s">
        <v>41</v>
      </c>
      <c r="B8">
        <v>6</v>
      </c>
      <c r="C8">
        <v>51102</v>
      </c>
      <c r="D8">
        <v>0</v>
      </c>
      <c r="E8">
        <v>0</v>
      </c>
      <c r="F8">
        <v>51102</v>
      </c>
      <c r="G8">
        <v>0</v>
      </c>
      <c r="H8">
        <v>51102</v>
      </c>
    </row>
    <row r="9" spans="1:8" x14ac:dyDescent="0.35">
      <c r="A9" t="s">
        <v>42</v>
      </c>
      <c r="B9">
        <v>184</v>
      </c>
      <c r="C9">
        <v>0</v>
      </c>
      <c r="D9">
        <v>65615</v>
      </c>
      <c r="E9">
        <v>0</v>
      </c>
      <c r="F9">
        <v>65615</v>
      </c>
      <c r="G9">
        <v>0</v>
      </c>
      <c r="H9">
        <v>65615</v>
      </c>
    </row>
    <row r="10" spans="1:8" x14ac:dyDescent="0.35">
      <c r="A10" t="s">
        <v>24</v>
      </c>
      <c r="B10">
        <v>1</v>
      </c>
      <c r="C10">
        <v>0</v>
      </c>
      <c r="D10">
        <v>96941</v>
      </c>
      <c r="E10">
        <v>0</v>
      </c>
      <c r="F10">
        <v>96941</v>
      </c>
      <c r="G10">
        <v>96941</v>
      </c>
      <c r="H10">
        <v>0</v>
      </c>
    </row>
    <row r="11" spans="1:8" x14ac:dyDescent="0.35">
      <c r="A11" t="s">
        <v>43</v>
      </c>
      <c r="B11">
        <v>58</v>
      </c>
      <c r="C11">
        <v>0</v>
      </c>
      <c r="D11">
        <v>23058656</v>
      </c>
      <c r="E11">
        <v>0</v>
      </c>
      <c r="F11">
        <v>23058656</v>
      </c>
      <c r="G11">
        <v>4836386</v>
      </c>
      <c r="H11">
        <v>18222270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Yoku Shaw-Taylor</dc:creator>
  <cp:lastModifiedBy>Shaw-Taylor, Yoku (CMS/CM)</cp:lastModifiedBy>
  <dcterms:created xsi:type="dcterms:W3CDTF">2023-07-06T10:49:30Z</dcterms:created>
  <dcterms:modified xsi:type="dcterms:W3CDTF">2024-11-07T08:42:23Z</dcterms:modified>
</cp:coreProperties>
</file>